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AP (Thailand)\2025\Q2'2025\AP\"/>
    </mc:Choice>
  </mc:AlternateContent>
  <xr:revisionPtr revIDLastSave="0" documentId="8_{49C6DEBC-371C-47FF-8887-EC898E1B6DE9}" xr6:coauthVersionLast="47" xr6:coauthVersionMax="47" xr10:uidLastSave="{00000000-0000-0000-0000-000000000000}"/>
  <bookViews>
    <workbookView xWindow="-120" yWindow="-120" windowWidth="29040" windowHeight="15720" tabRatio="590" firstSheet="1" activeTab="1" xr2:uid="{00000000-000D-0000-FFFF-FFFF00000000}"/>
  </bookViews>
  <sheets>
    <sheet name="Recovered_Sheet1" sheetId="1" state="veryHidden" r:id="rId1"/>
    <sheet name="BS" sheetId="5" r:id="rId2"/>
    <sheet name="PL" sheetId="2" r:id="rId3"/>
    <sheet name="Conso" sheetId="3" r:id="rId4"/>
    <sheet name="The Company Only" sheetId="4" r:id="rId5"/>
    <sheet name="CF" sheetId="6" r:id="rId6"/>
  </sheets>
  <definedNames>
    <definedName name="\a" localSheetId="1">BS!#REF!</definedName>
    <definedName name="\a" localSheetId="5">CF!#REF!</definedName>
    <definedName name="\a">PL!#REF!</definedName>
    <definedName name="\c" localSheetId="1">BS!#REF!</definedName>
    <definedName name="\c" localSheetId="5">CF!#REF!</definedName>
    <definedName name="\c">PL!#REF!</definedName>
    <definedName name="\d" localSheetId="1">BS!#REF!</definedName>
    <definedName name="\d" localSheetId="5">CF!#REF!</definedName>
    <definedName name="\d">PL!#REF!</definedName>
    <definedName name="\e" localSheetId="1">BS!#REF!</definedName>
    <definedName name="\e" localSheetId="5">CF!#REF!</definedName>
    <definedName name="\e">PL!#REF!</definedName>
    <definedName name="\f" localSheetId="1">BS!#REF!</definedName>
    <definedName name="\f" localSheetId="5">CF!#REF!</definedName>
    <definedName name="\f">PL!#REF!</definedName>
    <definedName name="_Regression_Int" localSheetId="1" hidden="1">1</definedName>
    <definedName name="_Regression_Int" localSheetId="5" hidden="1">1</definedName>
    <definedName name="_Regression_Int" localSheetId="2" hidden="1">1</definedName>
    <definedName name="_xlnm.Print_Area" localSheetId="1">BS!$A$1:$L$104</definedName>
    <definedName name="_xlnm.Print_Area" localSheetId="5">CF!$A$1:$K$91</definedName>
    <definedName name="_xlnm.Print_Area" localSheetId="3">Conso!$A$1:$R$27</definedName>
    <definedName name="_xlnm.Print_Area" localSheetId="2">PL!$A$1:$K$129</definedName>
    <definedName name="_xlnm.Print_Area" localSheetId="4">'The Company Only'!$A$1:$N$25</definedName>
    <definedName name="Print_Area_MI" localSheetId="1">BS!$A$84:$K$99</definedName>
    <definedName name="Print_Area_MI" localSheetId="5">CF!#REF!</definedName>
    <definedName name="Print_Area_MI" localSheetId="2">PL!#REF!</definedName>
    <definedName name="Print_Area_MI">PL!#REF!</definedName>
    <definedName name="Z_295C003C_67E1_4816_BDAC_D24281FAF0C2_.wvu.PrintArea" localSheetId="1" hidden="1">BS!$A$1:$K$104</definedName>
    <definedName name="Z_295C003C_67E1_4816_BDAC_D24281FAF0C2_.wvu.PrintArea" localSheetId="5" hidden="1">CF!$A$1:$K$95</definedName>
    <definedName name="Z_295C003C_67E1_4816_BDAC_D24281FAF0C2_.wvu.PrintArea" localSheetId="2" hidden="1">PL!$A$62:$K$132</definedName>
    <definedName name="Z_295C003C_67E1_4816_BDAC_D24281FAF0C2_.wvu.PrintArea" localSheetId="4" hidden="1">'The Company Only'!$A$2:$L$24</definedName>
    <definedName name="Z_38040533_741E_44A0_BFF7_21E1B6FEE47A_.wvu.PrintArea" localSheetId="1" hidden="1">BS!$A$1:$K$104</definedName>
    <definedName name="Z_38040533_741E_44A0_BFF7_21E1B6FEE47A_.wvu.PrintArea" localSheetId="5" hidden="1">CF!$A$1:$K$95</definedName>
    <definedName name="Z_38040533_741E_44A0_BFF7_21E1B6FEE47A_.wvu.PrintArea" localSheetId="2" hidden="1">PL!$A$62:$K$132</definedName>
    <definedName name="Z_38040533_741E_44A0_BFF7_21E1B6FEE47A_.wvu.PrintArea" localSheetId="4" hidden="1">'The Company Only'!$A$2:$L$24</definedName>
    <definedName name="Z_5314B250_63AF_48E8_BD35_C614B37687CD_.wvu.PrintArea" localSheetId="1" hidden="1">BS!$A$1:$K$104</definedName>
    <definedName name="Z_5314B250_63AF_48E8_BD35_C614B37687CD_.wvu.PrintArea" localSheetId="5" hidden="1">CF!$A$1:$K$95</definedName>
    <definedName name="Z_5314B250_63AF_48E8_BD35_C614B37687CD_.wvu.PrintArea" localSheetId="2" hidden="1">PL!$A$62:$K$132</definedName>
    <definedName name="Z_5314B250_63AF_48E8_BD35_C614B37687CD_.wvu.PrintArea" localSheetId="4" hidden="1">'The Company Only'!$A$2:$L$24</definedName>
    <definedName name="Z_939AE388_0C89_4420_8E11_842DDF7990F5_.wvu.PrintArea" localSheetId="1" hidden="1">BS!$A$1:$K$104</definedName>
    <definedName name="Z_939AE388_0C89_4420_8E11_842DDF7990F5_.wvu.PrintArea" localSheetId="5" hidden="1">CF!$A$1:$K$95</definedName>
    <definedName name="Z_939AE388_0C89_4420_8E11_842DDF7990F5_.wvu.PrintArea" localSheetId="2" hidden="1">PL!$A$62:$K$132</definedName>
    <definedName name="Z_939AE388_0C89_4420_8E11_842DDF7990F5_.wvu.PrintArea" localSheetId="4" hidden="1">'The Company Only'!$A$2:$L$24</definedName>
    <definedName name="Z_E2AC6506_728D_4525_9226_8297C2D52D3E_.wvu.PrintArea" localSheetId="1" hidden="1">BS!$A$1:$K$104</definedName>
    <definedName name="Z_E2AC6506_728D_4525_9226_8297C2D52D3E_.wvu.PrintArea" localSheetId="5" hidden="1">CF!$A$1:$J$95</definedName>
    <definedName name="Z_E2AC6506_728D_4525_9226_8297C2D52D3E_.wvu.PrintArea" localSheetId="2" hidden="1">PL!$A$62:$J$132</definedName>
    <definedName name="Z_E2AC6506_728D_4525_9226_8297C2D52D3E_.wvu.PrintArea" localSheetId="4" hidden="1">'The Company Only'!$A$2:$L$24</definedName>
  </definedNames>
  <calcPr calcId="191029"/>
  <customWorkbookViews>
    <customWorkbookView name="Daughtrat.Wongsangth - Personal View" guid="{939AE388-0C89-4420-8E11-842DDF7990F5}" mergeInterval="0" personalView="1" maximized="1" xWindow="1" yWindow="1" windowWidth="1436" windowHeight="656" tabRatio="590" activeSheetId="2"/>
    <customWorkbookView name="Wanwimon.Unanuya - Personal View" guid="{E2AC6506-728D-4525-9226-8297C2D52D3E}" mergeInterval="0" personalView="1" maximized="1" xWindow="1" yWindow="1" windowWidth="1436" windowHeight="652" tabRatio="590" activeSheetId="2"/>
    <customWorkbookView name="Wantana.Sangyangam - Personal View" guid="{5314B250-63AF-48E8-BD35-C614B37687CD}" mergeInterval="0" personalView="1" maximized="1" xWindow="1" yWindow="1" windowWidth="1276" windowHeight="582" tabRatio="590" activeSheetId="4"/>
    <customWorkbookView name="Ernst &amp; Young - Personal View" guid="{38040533-741E-44A0-BFF7-21E1B6FEE47A}" mergeInterval="0" personalView="1" maximized="1" xWindow="1" yWindow="1" windowWidth="1436" windowHeight="656" tabRatio="590" activeSheetId="2"/>
    <customWorkbookView name="Danita.Methasiraroj - Personal View" guid="{295C003C-67E1-4816-BDAC-D24281FAF0C2}" mergeInterval="0" personalView="1" maximized="1" xWindow="1" yWindow="1" windowWidth="1436" windowHeight="682" tabRatio="590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7" i="2" l="1"/>
  <c r="F77" i="2"/>
  <c r="D77" i="2"/>
  <c r="H22" i="2"/>
  <c r="F22" i="2"/>
  <c r="D22" i="2"/>
  <c r="H15" i="2"/>
  <c r="F15" i="2"/>
  <c r="F23" i="2" s="1"/>
  <c r="F25" i="2" s="1"/>
  <c r="F27" i="2" s="1"/>
  <c r="D15" i="2"/>
  <c r="D23" i="2" s="1"/>
  <c r="D25" i="2" s="1"/>
  <c r="D27" i="2" s="1"/>
  <c r="H23" i="2" l="1"/>
  <c r="H25" i="2" s="1"/>
  <c r="H27" i="2" s="1"/>
  <c r="I24" i="3"/>
  <c r="G24" i="3"/>
  <c r="E24" i="3"/>
  <c r="I22" i="4"/>
  <c r="G22" i="4"/>
  <c r="E22" i="4"/>
  <c r="I15" i="4"/>
  <c r="G15" i="4"/>
  <c r="E15" i="4"/>
  <c r="M21" i="4"/>
  <c r="M14" i="4"/>
  <c r="I17" i="3"/>
  <c r="G17" i="3"/>
  <c r="E17" i="3"/>
  <c r="M23" i="3"/>
  <c r="Q16" i="3"/>
  <c r="Q12" i="3"/>
  <c r="M16" i="3"/>
  <c r="J22" i="2"/>
  <c r="H29" i="2"/>
  <c r="F29" i="2"/>
  <c r="D29" i="2"/>
  <c r="J15" i="2"/>
  <c r="Q23" i="3" l="1"/>
  <c r="J23" i="2"/>
  <c r="J25" i="2" s="1"/>
  <c r="J27" i="2" s="1"/>
  <c r="J29" i="2" s="1"/>
  <c r="F34" i="2"/>
  <c r="F52" i="2" s="1"/>
  <c r="F50" i="2" s="1"/>
  <c r="F47" i="2"/>
  <c r="F45" i="2" s="1"/>
  <c r="F56" i="2" s="1"/>
  <c r="H45" i="2"/>
  <c r="H56" i="2" s="1"/>
  <c r="H34" i="2"/>
  <c r="H50" i="2" s="1"/>
  <c r="D34" i="2"/>
  <c r="D52" i="2" s="1"/>
  <c r="D50" i="2" s="1"/>
  <c r="D47" i="2"/>
  <c r="D45" i="2" s="1"/>
  <c r="D56" i="2" s="1"/>
  <c r="J45" i="2"/>
  <c r="J56" i="2" s="1"/>
  <c r="J34" i="2"/>
  <c r="J50" i="2" s="1"/>
  <c r="F85" i="2"/>
  <c r="F87" i="2" s="1"/>
  <c r="F89" i="2" s="1"/>
  <c r="D84" i="2"/>
  <c r="F84" i="2"/>
  <c r="H84" i="2"/>
  <c r="H85" i="2" s="1"/>
  <c r="H87" i="2" s="1"/>
  <c r="H89" i="2" s="1"/>
  <c r="I67" i="5"/>
  <c r="G67" i="5"/>
  <c r="E67" i="5"/>
  <c r="D85" i="2" l="1"/>
  <c r="D87" i="2" s="1"/>
  <c r="D89" i="2" s="1"/>
  <c r="I21" i="5"/>
  <c r="G21" i="5"/>
  <c r="E21" i="5"/>
  <c r="D69" i="6"/>
  <c r="F69" i="6"/>
  <c r="H69" i="6"/>
  <c r="F81" i="6"/>
  <c r="H81" i="6"/>
  <c r="J81" i="6"/>
  <c r="J99" i="2"/>
  <c r="J100" i="2" s="1"/>
  <c r="K12" i="4" s="1"/>
  <c r="M12" i="4" s="1"/>
  <c r="H99" i="2"/>
  <c r="H100" i="2" s="1"/>
  <c r="K19" i="4" s="1"/>
  <c r="M19" i="4" s="1"/>
  <c r="F99" i="2"/>
  <c r="F100" i="2" s="1"/>
  <c r="K14" i="3" s="1"/>
  <c r="M14" i="3" s="1"/>
  <c r="Q14" i="3" s="1"/>
  <c r="D99" i="2"/>
  <c r="D100" i="2" s="1"/>
  <c r="K21" i="3" s="1"/>
  <c r="M21" i="3" s="1"/>
  <c r="Q21" i="3" s="1"/>
  <c r="E60" i="5"/>
  <c r="G60" i="5"/>
  <c r="I60" i="5"/>
  <c r="D81" i="6"/>
  <c r="J69" i="6"/>
  <c r="O13" i="3"/>
  <c r="O15" i="3" s="1"/>
  <c r="O17" i="3" s="1"/>
  <c r="K60" i="5"/>
  <c r="O20" i="3"/>
  <c r="O22" i="3" s="1"/>
  <c r="O24" i="3" s="1"/>
  <c r="M12" i="3"/>
  <c r="K67" i="5"/>
  <c r="K93" i="5"/>
  <c r="K92" i="5"/>
  <c r="K90" i="5"/>
  <c r="K89" i="5"/>
  <c r="G95" i="5"/>
  <c r="G93" i="5"/>
  <c r="G92" i="5"/>
  <c r="G90" i="5"/>
  <c r="G89" i="5"/>
  <c r="E33" i="5"/>
  <c r="I33" i="5"/>
  <c r="I20" i="4"/>
  <c r="G20" i="4"/>
  <c r="E20" i="4"/>
  <c r="I13" i="4"/>
  <c r="G13" i="4"/>
  <c r="E13" i="4"/>
  <c r="I22" i="3"/>
  <c r="G22" i="3"/>
  <c r="E22" i="3"/>
  <c r="I15" i="3"/>
  <c r="G15" i="3"/>
  <c r="E15" i="3"/>
  <c r="M17" i="4"/>
  <c r="M10" i="4"/>
  <c r="M19" i="3"/>
  <c r="Q19" i="3" s="1"/>
  <c r="N15" i="4"/>
  <c r="P14" i="3"/>
  <c r="J84" i="2"/>
  <c r="J77" i="2"/>
  <c r="K33" i="5"/>
  <c r="G33" i="5"/>
  <c r="K21" i="5"/>
  <c r="N22" i="4"/>
  <c r="N28" i="4"/>
  <c r="L28" i="4"/>
  <c r="J28" i="4"/>
  <c r="H28" i="4"/>
  <c r="F28" i="4"/>
  <c r="P21" i="3"/>
  <c r="E90" i="5" l="1"/>
  <c r="E89" i="5"/>
  <c r="I90" i="5"/>
  <c r="I92" i="5"/>
  <c r="E34" i="5"/>
  <c r="K34" i="5"/>
  <c r="E92" i="5"/>
  <c r="K68" i="5"/>
  <c r="I89" i="5"/>
  <c r="G68" i="5"/>
  <c r="I68" i="5"/>
  <c r="G34" i="5"/>
  <c r="E95" i="5"/>
  <c r="K94" i="5"/>
  <c r="K96" i="5" s="1"/>
  <c r="G94" i="5"/>
  <c r="G96" i="5" s="1"/>
  <c r="J85" i="2"/>
  <c r="J87" i="2" s="1"/>
  <c r="J89" i="2" s="1"/>
  <c r="J9" i="6" s="1"/>
  <c r="J31" i="6" s="1"/>
  <c r="J41" i="6" s="1"/>
  <c r="J45" i="6" s="1"/>
  <c r="J82" i="6" s="1"/>
  <c r="J84" i="6" s="1"/>
  <c r="E68" i="5"/>
  <c r="I34" i="5"/>
  <c r="K97" i="5" l="1"/>
  <c r="G97" i="5"/>
  <c r="D91" i="2"/>
  <c r="D115" i="2" s="1"/>
  <c r="H9" i="6"/>
  <c r="H31" i="6" s="1"/>
  <c r="H41" i="6" s="1"/>
  <c r="H45" i="6" s="1"/>
  <c r="H82" i="6" s="1"/>
  <c r="H84" i="6" s="1"/>
  <c r="H85" i="6" s="1"/>
  <c r="F91" i="2"/>
  <c r="F115" i="2" s="1"/>
  <c r="J91" i="2"/>
  <c r="J113" i="2" s="1"/>
  <c r="J124" i="2" s="1"/>
  <c r="D9" i="6" l="1"/>
  <c r="D31" i="6" s="1"/>
  <c r="D41" i="6" s="1"/>
  <c r="D45" i="6" s="1"/>
  <c r="D82" i="6" s="1"/>
  <c r="D84" i="6" s="1"/>
  <c r="D85" i="6" s="1"/>
  <c r="H91" i="2"/>
  <c r="H102" i="2" s="1"/>
  <c r="H118" i="2" s="1"/>
  <c r="F9" i="6"/>
  <c r="F31" i="6" s="1"/>
  <c r="F41" i="6" s="1"/>
  <c r="F45" i="6" s="1"/>
  <c r="F82" i="6" s="1"/>
  <c r="F84" i="6" s="1"/>
  <c r="F102" i="2"/>
  <c r="F120" i="2" s="1"/>
  <c r="F118" i="2" s="1"/>
  <c r="F113" i="2"/>
  <c r="F124" i="2" s="1"/>
  <c r="D102" i="2"/>
  <c r="D120" i="2" s="1"/>
  <c r="D118" i="2" s="1"/>
  <c r="D113" i="2"/>
  <c r="K20" i="3" s="1"/>
  <c r="K11" i="4"/>
  <c r="M11" i="4" s="1"/>
  <c r="M13" i="4" s="1"/>
  <c r="M15" i="4" s="1"/>
  <c r="J102" i="2"/>
  <c r="J118" i="2" s="1"/>
  <c r="H113" i="2" l="1"/>
  <c r="H124" i="2" s="1"/>
  <c r="K18" i="4"/>
  <c r="K13" i="3"/>
  <c r="M13" i="3" s="1"/>
  <c r="M15" i="3" s="1"/>
  <c r="M17" i="3" s="1"/>
  <c r="K13" i="4"/>
  <c r="K15" i="4" s="1"/>
  <c r="D124" i="2"/>
  <c r="K22" i="3"/>
  <c r="K24" i="3" s="1"/>
  <c r="M20" i="3"/>
  <c r="K20" i="4" l="1"/>
  <c r="K22" i="4" s="1"/>
  <c r="M18" i="4"/>
  <c r="M20" i="4" s="1"/>
  <c r="M22" i="4" s="1"/>
  <c r="K15" i="3"/>
  <c r="K17" i="3" s="1"/>
  <c r="E93" i="5"/>
  <c r="E94" i="5" s="1"/>
  <c r="E96" i="5" s="1"/>
  <c r="E97" i="5" s="1"/>
  <c r="Q13" i="3"/>
  <c r="Q15" i="3" s="1"/>
  <c r="Q17" i="3" s="1"/>
  <c r="M22" i="3"/>
  <c r="M24" i="3" s="1"/>
  <c r="Q20" i="3"/>
  <c r="Q22" i="3" s="1"/>
  <c r="Q24" i="3" s="1"/>
  <c r="I93" i="5" l="1"/>
  <c r="I94" i="5" s="1"/>
  <c r="I96" i="5" s="1"/>
  <c r="I97" i="5" s="1"/>
</calcChain>
</file>

<file path=xl/sharedStrings.xml><?xml version="1.0" encoding="utf-8"?>
<sst xmlns="http://schemas.openxmlformats.org/spreadsheetml/2006/main" count="407" uniqueCount="230">
  <si>
    <t>Note</t>
  </si>
  <si>
    <t>The accompanying notes are an integral part of the financial statements.</t>
  </si>
  <si>
    <t>share capital</t>
  </si>
  <si>
    <t>Total</t>
  </si>
  <si>
    <t>Unappropriated</t>
  </si>
  <si>
    <t>Retained earnings</t>
  </si>
  <si>
    <t>statutory reserve</t>
  </si>
  <si>
    <t>Appropriated -</t>
  </si>
  <si>
    <t>Consolidated financial statements</t>
  </si>
  <si>
    <t>Separate financial statements</t>
  </si>
  <si>
    <t>Directors</t>
  </si>
  <si>
    <t>Cash and cash equivalents</t>
  </si>
  <si>
    <t>Other non-current assets</t>
  </si>
  <si>
    <t xml:space="preserve">   Other non-current assets</t>
  </si>
  <si>
    <t>Interest receivable - related parties</t>
  </si>
  <si>
    <t>Short-term loans to related parties</t>
  </si>
  <si>
    <t>Short-term loans from related parties</t>
  </si>
  <si>
    <t>Current portion of debentures</t>
  </si>
  <si>
    <t>Unearned revenue</t>
  </si>
  <si>
    <t>Retention payable</t>
  </si>
  <si>
    <t>Share capital</t>
  </si>
  <si>
    <t xml:space="preserve">   Appropriated - statutory reserve</t>
  </si>
  <si>
    <t xml:space="preserve">   Unappropriated </t>
  </si>
  <si>
    <t>Other income</t>
  </si>
  <si>
    <t xml:space="preserve">   provided by (paid from) operating activities:</t>
  </si>
  <si>
    <t xml:space="preserve">   Depreciation </t>
  </si>
  <si>
    <t xml:space="preserve">   Inventories</t>
  </si>
  <si>
    <t xml:space="preserve">   Unearned revenue</t>
  </si>
  <si>
    <t>Cash received from long-term loans</t>
  </si>
  <si>
    <t>Assets</t>
  </si>
  <si>
    <t>Current assets</t>
  </si>
  <si>
    <t>Total current assets</t>
  </si>
  <si>
    <t>Non-current assets</t>
  </si>
  <si>
    <t>Liabilities and shareholders' equity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</si>
  <si>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</si>
  <si>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</si>
  <si>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</si>
  <si>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</si>
  <si>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</si>
  <si>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</si>
  <si>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</si>
  <si>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</si>
  <si>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</si>
  <si>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Total revenues</t>
  </si>
  <si>
    <t>Expenses</t>
  </si>
  <si>
    <t>Total expenses</t>
  </si>
  <si>
    <t>Selling expenses</t>
  </si>
  <si>
    <t>Administrative expenses</t>
  </si>
  <si>
    <t>Finance cost</t>
  </si>
  <si>
    <t>Cash flows from operating activities</t>
  </si>
  <si>
    <t>Cash flows from investing activities</t>
  </si>
  <si>
    <t>Cash received from short-term loans to related parties</t>
  </si>
  <si>
    <t>Cash paid for short-term loans to related parties</t>
  </si>
  <si>
    <t>Cash paid for purchases of equipment</t>
  </si>
  <si>
    <t>Cash flows from financing activities</t>
  </si>
  <si>
    <t xml:space="preserve">Supplemental cash flow information </t>
  </si>
  <si>
    <t>Total equity</t>
  </si>
  <si>
    <t>Service income</t>
  </si>
  <si>
    <t>Total non-current assets</t>
  </si>
  <si>
    <t>Total assets</t>
  </si>
  <si>
    <t xml:space="preserve">   Retention payable</t>
  </si>
  <si>
    <t>and paid-up</t>
  </si>
  <si>
    <t>Cash paid for purchases of intangible assets</t>
  </si>
  <si>
    <t>Cash received from issuance of debentures</t>
  </si>
  <si>
    <t>Debentures - net of current portion</t>
  </si>
  <si>
    <t xml:space="preserve">   Amortisation</t>
  </si>
  <si>
    <t xml:space="preserve">Goodwill </t>
  </si>
  <si>
    <t>Non-cash transactions from investing activities</t>
  </si>
  <si>
    <t>Inventories</t>
  </si>
  <si>
    <t>Deposits for construction materials</t>
  </si>
  <si>
    <t>Deposits for land</t>
  </si>
  <si>
    <t xml:space="preserve">Investments in subsidiaries </t>
  </si>
  <si>
    <t>Property, plant and equipment</t>
  </si>
  <si>
    <t>Investment properties</t>
  </si>
  <si>
    <t>Accrued expenses</t>
  </si>
  <si>
    <t>Accrued interest expenses</t>
  </si>
  <si>
    <t>Equity attributable to owners of the Company</t>
  </si>
  <si>
    <t>Non-controlling interests of the subsidiaries</t>
  </si>
  <si>
    <t>Interest income</t>
  </si>
  <si>
    <t>Dividend income</t>
  </si>
  <si>
    <t>Other comprehensive income:</t>
  </si>
  <si>
    <t>Equity holders of the Company</t>
  </si>
  <si>
    <t>Total comprehensive income attributable to:</t>
  </si>
  <si>
    <t>Earnings per share</t>
  </si>
  <si>
    <t xml:space="preserve">Basic earnings per share </t>
  </si>
  <si>
    <t>Profit before tax</t>
  </si>
  <si>
    <t>Operating liabilities increase (decrease)</t>
  </si>
  <si>
    <t xml:space="preserve">Dividend received </t>
  </si>
  <si>
    <t>Equity attributable</t>
  </si>
  <si>
    <t xml:space="preserve">Issued </t>
  </si>
  <si>
    <t>to non-controlling</t>
  </si>
  <si>
    <t>of the Company</t>
  </si>
  <si>
    <t>Issued and paid up</t>
  </si>
  <si>
    <t>interests of the</t>
  </si>
  <si>
    <t>subsidiaries</t>
  </si>
  <si>
    <t>Adjustments to reconcile profit before tax to net cash</t>
  </si>
  <si>
    <t xml:space="preserve">Share premium </t>
  </si>
  <si>
    <t xml:space="preserve">Intangible assets </t>
  </si>
  <si>
    <t>to owners</t>
  </si>
  <si>
    <t>attributable</t>
  </si>
  <si>
    <t>shareholders'</t>
  </si>
  <si>
    <t>Profit before finance cost and income tax expenses</t>
  </si>
  <si>
    <t>Profit before income tax expenses</t>
  </si>
  <si>
    <t>Income tax expenses</t>
  </si>
  <si>
    <t>Profit or loss:</t>
  </si>
  <si>
    <t>Operating assets (increase) decrease</t>
  </si>
  <si>
    <t>AP (Thailand) Public Company Limited and its subsidiaries</t>
  </si>
  <si>
    <t>Deferred tax assets</t>
  </si>
  <si>
    <t>Income tax payable</t>
  </si>
  <si>
    <t>equity</t>
  </si>
  <si>
    <t>shareholders' equity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</si>
  <si>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</si>
  <si>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</si>
  <si>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</si>
  <si>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</si>
  <si>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 xml:space="preserve">Statements of changes in shareholders' equity </t>
  </si>
  <si>
    <t>Statements of changes in shareholders' equity (continued)</t>
  </si>
  <si>
    <t>Cash flow statements</t>
  </si>
  <si>
    <t>Cash flow statements (continued)</t>
  </si>
  <si>
    <t>Management income</t>
  </si>
  <si>
    <t xml:space="preserve">   Cash paid for long-term employee benefits</t>
  </si>
  <si>
    <t>Accrued interest expenses - related parties</t>
  </si>
  <si>
    <t>(Unit: Thousand Baht)</t>
  </si>
  <si>
    <t>(Unit: Thousand Baht, except earnings per share expressed in Baht)</t>
  </si>
  <si>
    <t>(Unaudited but reviewed)</t>
  </si>
  <si>
    <t>Profit for the period</t>
  </si>
  <si>
    <t>Other comprehensive income for the period</t>
  </si>
  <si>
    <t>Total comprehensive income for the period</t>
  </si>
  <si>
    <t>Cash and cash equivalents at beginning of period</t>
  </si>
  <si>
    <t>(Unaudited</t>
  </si>
  <si>
    <t>(Audited)</t>
  </si>
  <si>
    <t>but reviewed)</t>
  </si>
  <si>
    <t xml:space="preserve">Cost of sales </t>
  </si>
  <si>
    <t>Cost of services</t>
  </si>
  <si>
    <t xml:space="preserve">   Dividend income</t>
  </si>
  <si>
    <t xml:space="preserve">      (Thousand shares)</t>
  </si>
  <si>
    <t xml:space="preserve">   Weighted average number of ordinary shares </t>
  </si>
  <si>
    <t>Cash paid for repayment of debentures</t>
  </si>
  <si>
    <t xml:space="preserve">Land and cost of project held for development </t>
  </si>
  <si>
    <t>Revenues from sales of real estate</t>
  </si>
  <si>
    <t>Cash paid for short-term loans from related parties</t>
  </si>
  <si>
    <t>Accrued expenses related to the projects</t>
  </si>
  <si>
    <t>Cash received from disposals of assets</t>
  </si>
  <si>
    <t>Cash paid for repayment of long-term loans</t>
  </si>
  <si>
    <t>Other expenses</t>
  </si>
  <si>
    <t xml:space="preserve">Assets recognised from the costs
</t>
  </si>
  <si>
    <t xml:space="preserve">  to obtain contracts with customers</t>
  </si>
  <si>
    <t>Other current assets</t>
  </si>
  <si>
    <t xml:space="preserve">Profit for the period </t>
  </si>
  <si>
    <t>Liabilities and shareholders' equity(continued)</t>
  </si>
  <si>
    <t xml:space="preserve">   Other current assets</t>
  </si>
  <si>
    <t>Cash paid for repayment of short-term loans</t>
  </si>
  <si>
    <t>Current portion of lease liabilities</t>
  </si>
  <si>
    <t>Lease liabilities - net of current portion</t>
  </si>
  <si>
    <t xml:space="preserve">   operating assets and liabilities</t>
  </si>
  <si>
    <t>Cash paid for lease liabilities</t>
  </si>
  <si>
    <t>Cash received from interest</t>
  </si>
  <si>
    <r>
      <t>Right-of-use assets</t>
    </r>
    <r>
      <rPr>
        <sz val="10"/>
        <color indexed="10"/>
        <rFont val="Arial"/>
        <family val="2"/>
      </rPr>
      <t xml:space="preserve"> </t>
    </r>
  </si>
  <si>
    <t xml:space="preserve">   Profit attributable to equity holders of the Company (Baht)</t>
  </si>
  <si>
    <t xml:space="preserve">Operating profit </t>
  </si>
  <si>
    <t>Share of profit from investment in joint venture</t>
  </si>
  <si>
    <t>Investment in joint venture</t>
  </si>
  <si>
    <t>Short-term loans</t>
  </si>
  <si>
    <t>Cash received from short-term loans</t>
  </si>
  <si>
    <t xml:space="preserve">   Increase in right-of-use assets from lease agreements</t>
  </si>
  <si>
    <t>Net increase (decrease) in cash and cash equivalents</t>
  </si>
  <si>
    <t xml:space="preserve">Cash and cash equivalents at end of period </t>
  </si>
  <si>
    <t>Profit or loss attributable to:</t>
  </si>
  <si>
    <t>Share premium</t>
  </si>
  <si>
    <t xml:space="preserve">   Registered</t>
  </si>
  <si>
    <t xml:space="preserve">      3,145,912,151 ordinary shares of Baht 1 each</t>
  </si>
  <si>
    <t xml:space="preserve">   Issued and fully paid up</t>
  </si>
  <si>
    <t xml:space="preserve">      3,145,899,495 ordinary shares of Baht 1 each</t>
  </si>
  <si>
    <t xml:space="preserve">   Loss (gain) from disposals/write-off of assets</t>
  </si>
  <si>
    <t xml:space="preserve">Balance as at 1 January 2024 </t>
  </si>
  <si>
    <t xml:space="preserve">Other comprehensive income not to be reclassified </t>
  </si>
  <si>
    <t xml:space="preserve">   to profit or loss in subsequent periods</t>
  </si>
  <si>
    <t>Other comprehensive income not to be reclassified</t>
  </si>
  <si>
    <t xml:space="preserve">   to profit or loss in subsequent periods - net of income tax</t>
  </si>
  <si>
    <t xml:space="preserve">Less: Income tax effect </t>
  </si>
  <si>
    <t>Long-term loans - net of current portion</t>
  </si>
  <si>
    <t>Current portion of long-term loans</t>
  </si>
  <si>
    <t>Cash from (used in) operating activities</t>
  </si>
  <si>
    <t>Net cash from (used in) investing activities</t>
  </si>
  <si>
    <t xml:space="preserve">   Finance income</t>
  </si>
  <si>
    <t xml:space="preserve">   Finance cost</t>
  </si>
  <si>
    <t xml:space="preserve">   Interest paid</t>
  </si>
  <si>
    <t xml:space="preserve">   Income tax paid</t>
  </si>
  <si>
    <t>Cash paid for investments in subsidiaries</t>
  </si>
  <si>
    <t xml:space="preserve">   Share profit from investment in joint venture</t>
  </si>
  <si>
    <t>Net cash from (used in) financing activities</t>
  </si>
  <si>
    <t>Profit from operating activities before changes in</t>
  </si>
  <si>
    <t xml:space="preserve">Balance as at 1 January 2025 </t>
  </si>
  <si>
    <t>31 December 2024</t>
  </si>
  <si>
    <t>2024</t>
  </si>
  <si>
    <t>Balance as at 1 January 2024</t>
  </si>
  <si>
    <t>Trade and other current receivables</t>
  </si>
  <si>
    <t xml:space="preserve">   Trade and other current receivables </t>
  </si>
  <si>
    <t>Non-current provision for employee benefits</t>
  </si>
  <si>
    <t xml:space="preserve">   Non-current provision for employee benefits </t>
  </si>
  <si>
    <t>Remeasurement gain on defined benefit plans</t>
  </si>
  <si>
    <t xml:space="preserve">      and equipment</t>
  </si>
  <si>
    <t>Trade and other current payables</t>
  </si>
  <si>
    <t xml:space="preserve"> Net cash used in operating activities</t>
  </si>
  <si>
    <t>2, 6</t>
  </si>
  <si>
    <t xml:space="preserve">   Reversal of allowance for impairment of property, plant </t>
  </si>
  <si>
    <t xml:space="preserve">   Reversal of allowance for impairment of intangible assets</t>
  </si>
  <si>
    <t xml:space="preserve">   Trade and other current payables and accrued expenses</t>
  </si>
  <si>
    <t>As at 30 June 2025</t>
  </si>
  <si>
    <t>30 June 2025</t>
  </si>
  <si>
    <t>For the three-month period ended 30 June 2025</t>
  </si>
  <si>
    <t>Balance as at 30 June 2024</t>
  </si>
  <si>
    <t>Balance as at 30 June 2025</t>
  </si>
  <si>
    <t>For the six-month period ended 30 June 2025</t>
  </si>
  <si>
    <t>Dividend paid</t>
  </si>
  <si>
    <t>Cash received (paid) from sales of investments in subsidiaries</t>
  </si>
  <si>
    <t>Cash received from short-term loans from related parties</t>
  </si>
  <si>
    <t>Dividend payment</t>
  </si>
  <si>
    <t xml:space="preserve">   Transfer inventories to investment properties</t>
  </si>
  <si>
    <t xml:space="preserve">Cash received from the return on investments in </t>
  </si>
  <si>
    <t xml:space="preserve">   the dissolved subsidiary</t>
  </si>
  <si>
    <t xml:space="preserve">   Allowance for expected credit losses </t>
  </si>
  <si>
    <t xml:space="preserve">   Reversal of allowance for impairment of land </t>
  </si>
  <si>
    <t xml:space="preserve">       held for deveopment</t>
  </si>
  <si>
    <t xml:space="preserve">   Gain from purchases of investments in subsidiaries</t>
  </si>
  <si>
    <t xml:space="preserve">   Loss (gain) from disposals of land and cost of project </t>
  </si>
  <si>
    <t xml:space="preserve">      held for development</t>
  </si>
  <si>
    <t xml:space="preserve">Cash received from disposals of land and cost of project </t>
  </si>
  <si>
    <t xml:space="preserve">   held for development  </t>
  </si>
  <si>
    <t xml:space="preserve">   Gain from sales of and return on investments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</si>
</sst>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0.00_)"/>
    <numFmt numFmtId="166" formatCode="dd\-mmm\-yy_)"/>
    <numFmt numFmtId="167" formatCode="#,##0.00\ &quot;F&quot;;\-#,##0.00\ &quot;F&quot;"/>
    <numFmt numFmtId="168" formatCode="_(* #,##0_);_(* \(#,##0\);_(* &quot;-&quot;??_);_(@_)"/>
    <numFmt numFmtId="169" formatCode="_(* #,##0.00_);_(* \(#,##0.00\);_(* &quot;-&quot;_);_(@_)"/>
    <numFmt numFmtId="170" formatCode="_(* #,##0.000_);_(* \(#,##0.000\);_(* &quot;-&quot;_);_(@_)"/>
    <numFmt numFmtId="171" formatCode="_([$€-2]\ * #,##0.00_);_([$€-2]\ * \(#,##0.00\);_([$€-2]\ * &quot;-&quot;??_);_(@_)"/>
  </numFmts>
  <fonts count="15" x14ac:knownFonts="1">
    <font>
      <sz val="14"/>
      <name val="CordiaUPC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1"/>
    </font>
    <font>
      <b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39" fontId="0" fillId="0" borderId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3" fillId="0" borderId="0"/>
    <xf numFmtId="166" fontId="3" fillId="0" borderId="0"/>
    <xf numFmtId="164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5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39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20">
    <xf numFmtId="39" fontId="0" fillId="0" borderId="0" xfId="0"/>
    <xf numFmtId="41" fontId="2" fillId="0" borderId="0" xfId="1" applyNumberFormat="1" applyFont="1" applyFill="1" applyBorder="1" applyAlignment="1">
      <alignment horizontal="center"/>
    </xf>
    <xf numFmtId="41" fontId="2" fillId="0" borderId="0" xfId="1" applyNumberFormat="1" applyFont="1" applyFill="1" applyBorder="1" applyAlignment="1">
      <alignment horizontal="right"/>
    </xf>
    <xf numFmtId="168" fontId="2" fillId="0" borderId="0" xfId="1" applyNumberFormat="1" applyFont="1" applyFill="1" applyBorder="1" applyAlignment="1">
      <alignment horizontal="center"/>
    </xf>
    <xf numFmtId="40" fontId="8" fillId="0" borderId="0" xfId="1" applyFont="1" applyFill="1" applyAlignment="1" applyProtection="1"/>
    <xf numFmtId="0" fontId="2" fillId="0" borderId="0" xfId="1" quotePrefix="1" applyNumberFormat="1" applyFont="1" applyFill="1" applyAlignment="1" applyProtection="1">
      <alignment horizontal="center"/>
    </xf>
    <xf numFmtId="41" fontId="2" fillId="0" borderId="0" xfId="1" applyNumberFormat="1" applyFont="1" applyFill="1" applyAlignment="1">
      <alignment horizontal="right"/>
    </xf>
    <xf numFmtId="41" fontId="2" fillId="0" borderId="3" xfId="1" applyNumberFormat="1" applyFont="1" applyFill="1" applyBorder="1" applyAlignment="1">
      <alignment horizontal="center"/>
    </xf>
    <xf numFmtId="41" fontId="2" fillId="0" borderId="0" xfId="1" applyNumberFormat="1" applyFont="1" applyFill="1" applyBorder="1" applyAlignment="1"/>
    <xf numFmtId="41" fontId="2" fillId="0" borderId="3" xfId="1" applyNumberFormat="1" applyFont="1" applyFill="1" applyBorder="1" applyAlignment="1">
      <alignment horizontal="right"/>
    </xf>
    <xf numFmtId="41" fontId="2" fillId="0" borderId="4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0" fontId="9" fillId="0" borderId="0" xfId="1" quotePrefix="1" applyNumberFormat="1" applyFont="1" applyFill="1" applyBorder="1" applyAlignment="1" applyProtection="1">
      <alignment horizontal="center"/>
    </xf>
    <xf numFmtId="41" fontId="2" fillId="0" borderId="7" xfId="1" applyNumberFormat="1" applyFont="1" applyFill="1" applyBorder="1" applyAlignment="1">
      <alignment horizontal="center"/>
    </xf>
    <xf numFmtId="41" fontId="2" fillId="0" borderId="0" xfId="1" applyNumberFormat="1" applyFont="1" applyFill="1" applyBorder="1" applyAlignment="1" applyProtection="1"/>
    <xf numFmtId="169" fontId="10" fillId="0" borderId="0" xfId="1" applyNumberFormat="1" applyFont="1" applyFill="1" applyBorder="1" applyAlignment="1" applyProtection="1">
      <alignment horizontal="center"/>
    </xf>
    <xf numFmtId="169" fontId="2" fillId="0" borderId="0" xfId="1" applyNumberFormat="1" applyFont="1" applyFill="1" applyBorder="1" applyAlignment="1" applyProtection="1"/>
    <xf numFmtId="169" fontId="2" fillId="0" borderId="0" xfId="1" applyNumberFormat="1" applyFont="1" applyFill="1" applyBorder="1" applyAlignment="1" applyProtection="1">
      <alignment horizontal="center"/>
    </xf>
    <xf numFmtId="170" fontId="2" fillId="0" borderId="0" xfId="1" applyNumberFormat="1" applyFont="1" applyFill="1" applyBorder="1" applyAlignment="1" applyProtection="1"/>
    <xf numFmtId="41" fontId="2" fillId="0" borderId="7" xfId="1" applyNumberFormat="1" applyFont="1" applyFill="1" applyBorder="1" applyAlignment="1" applyProtection="1"/>
    <xf numFmtId="169" fontId="2" fillId="0" borderId="0" xfId="1" quotePrefix="1" applyNumberFormat="1" applyFont="1" applyFill="1" applyBorder="1" applyAlignment="1" applyProtection="1">
      <alignment horizontal="center"/>
    </xf>
    <xf numFmtId="169" fontId="2" fillId="0" borderId="0" xfId="1" applyNumberFormat="1" applyFont="1" applyFill="1" applyBorder="1" applyAlignment="1" applyProtection="1">
      <alignment horizontal="left"/>
    </xf>
    <xf numFmtId="41" fontId="2" fillId="0" borderId="4" xfId="1" applyNumberFormat="1" applyFont="1" applyFill="1" applyBorder="1" applyAlignment="1">
      <alignment horizontal="center"/>
    </xf>
    <xf numFmtId="41" fontId="2" fillId="0" borderId="0" xfId="3" applyNumberFormat="1" applyFont="1" applyFill="1" applyBorder="1" applyAlignment="1">
      <alignment horizontal="center"/>
    </xf>
    <xf numFmtId="41" fontId="2" fillId="0" borderId="0" xfId="3" applyNumberFormat="1" applyFont="1" applyFill="1" applyAlignment="1">
      <alignment horizontal="center"/>
    </xf>
    <xf numFmtId="41" fontId="2" fillId="0" borderId="3" xfId="3" applyNumberFormat="1" applyFont="1" applyFill="1" applyBorder="1" applyAlignment="1">
      <alignment horizontal="center"/>
    </xf>
    <xf numFmtId="41" fontId="2" fillId="0" borderId="6" xfId="3" applyNumberFormat="1" applyFont="1" applyFill="1" applyBorder="1" applyAlignment="1">
      <alignment horizontal="center"/>
    </xf>
    <xf numFmtId="41" fontId="2" fillId="0" borderId="0" xfId="2" applyNumberFormat="1" applyFont="1" applyFill="1" applyAlignment="1"/>
    <xf numFmtId="41" fontId="2" fillId="0" borderId="0" xfId="2" applyNumberFormat="1" applyFont="1" applyFill="1" applyAlignment="1">
      <alignment horizontal="right"/>
    </xf>
    <xf numFmtId="41" fontId="2" fillId="0" borderId="0" xfId="2" applyNumberFormat="1" applyFont="1" applyFill="1" applyBorder="1" applyAlignment="1">
      <alignment horizontal="center"/>
    </xf>
    <xf numFmtId="41" fontId="2" fillId="0" borderId="3" xfId="2" applyNumberFormat="1" applyFont="1" applyFill="1" applyBorder="1" applyAlignment="1">
      <alignment horizontal="center"/>
    </xf>
    <xf numFmtId="41" fontId="2" fillId="0" borderId="0" xfId="2" applyNumberFormat="1" applyFont="1" applyFill="1" applyBorder="1" applyAlignment="1"/>
    <xf numFmtId="41" fontId="2" fillId="0" borderId="0" xfId="2" applyNumberFormat="1" applyFont="1" applyFill="1" applyAlignment="1">
      <alignment horizontal="center"/>
    </xf>
    <xf numFmtId="41" fontId="2" fillId="0" borderId="3" xfId="2" applyNumberFormat="1" applyFont="1" applyFill="1" applyBorder="1" applyAlignment="1"/>
    <xf numFmtId="41" fontId="2" fillId="0" borderId="4" xfId="2" applyNumberFormat="1" applyFont="1" applyFill="1" applyBorder="1" applyAlignment="1"/>
    <xf numFmtId="41" fontId="2" fillId="0" borderId="7" xfId="2" applyNumberFormat="1" applyFont="1" applyFill="1" applyBorder="1" applyAlignment="1" applyProtection="1">
      <alignment horizontal="right"/>
    </xf>
    <xf numFmtId="41" fontId="2" fillId="0" borderId="6" xfId="2" applyNumberFormat="1" applyFont="1" applyFill="1" applyBorder="1" applyAlignment="1">
      <alignment horizontal="center"/>
    </xf>
    <xf numFmtId="41" fontId="2" fillId="0" borderId="0" xfId="2" applyNumberFormat="1" applyFont="1" applyFill="1" applyBorder="1" applyAlignment="1">
      <alignment horizontal="right"/>
    </xf>
    <xf numFmtId="41" fontId="2" fillId="0" borderId="3" xfId="2" applyNumberFormat="1" applyFont="1" applyFill="1" applyBorder="1" applyAlignment="1">
      <alignment horizontal="right"/>
    </xf>
    <xf numFmtId="41" fontId="2" fillId="0" borderId="4" xfId="2" applyNumberFormat="1" applyFont="1" applyFill="1" applyBorder="1" applyAlignment="1">
      <alignment horizontal="right"/>
    </xf>
    <xf numFmtId="41" fontId="2" fillId="0" borderId="0" xfId="3" applyNumberFormat="1" applyFont="1" applyFill="1" applyBorder="1" applyAlignment="1">
      <alignment horizontal="right"/>
    </xf>
    <xf numFmtId="41" fontId="2" fillId="0" borderId="6" xfId="2" applyNumberFormat="1" applyFont="1" applyFill="1" applyBorder="1" applyAlignment="1">
      <alignment horizontal="right"/>
    </xf>
    <xf numFmtId="40" fontId="8" fillId="0" borderId="0" xfId="1" applyFont="1" applyFill="1" applyAlignment="1" applyProtection="1">
      <alignment horizontal="left"/>
    </xf>
    <xf numFmtId="41" fontId="2" fillId="0" borderId="6" xfId="1" applyNumberFormat="1" applyFont="1" applyFill="1" applyBorder="1" applyAlignment="1">
      <alignment horizontal="center"/>
    </xf>
    <xf numFmtId="41" fontId="2" fillId="0" borderId="0" xfId="1" applyNumberFormat="1" applyFont="1" applyFill="1" applyAlignment="1">
      <alignment horizontal="center"/>
    </xf>
    <xf numFmtId="40" fontId="8" fillId="0" borderId="0" xfId="1" applyFont="1" applyFill="1" applyBorder="1" applyAlignment="1" applyProtection="1">
      <alignment horizontal="left"/>
    </xf>
    <xf numFmtId="40" fontId="8" fillId="0" borderId="0" xfId="1" applyFont="1" applyFill="1" applyBorder="1" applyAlignment="1" applyProtection="1"/>
    <xf numFmtId="39" fontId="2" fillId="0" borderId="0" xfId="0" quotePrefix="1" applyFont="1" applyAlignment="1">
      <alignment horizontal="right"/>
    </xf>
    <xf numFmtId="39" fontId="2" fillId="0" borderId="0" xfId="0" quotePrefix="1" applyFont="1" applyAlignment="1">
      <alignment horizontal="center"/>
    </xf>
    <xf numFmtId="39" fontId="2" fillId="0" borderId="0" xfId="0" applyFont="1" applyAlignment="1">
      <alignment horizontal="center"/>
    </xf>
    <xf numFmtId="39" fontId="9" fillId="0" borderId="0" xfId="0" applyFont="1" applyAlignment="1">
      <alignment horizontal="center"/>
    </xf>
    <xf numFmtId="41" fontId="2" fillId="0" borderId="0" xfId="0" applyNumberFormat="1" applyFont="1" applyAlignment="1">
      <alignment horizontal="right"/>
    </xf>
    <xf numFmtId="39" fontId="2" fillId="0" borderId="0" xfId="0" applyFont="1" applyAlignment="1">
      <alignment horizontal="left"/>
    </xf>
    <xf numFmtId="41" fontId="2" fillId="0" borderId="0" xfId="0" applyNumberFormat="1" applyFont="1" applyAlignment="1">
      <alignment horizontal="center"/>
    </xf>
    <xf numFmtId="39" fontId="2" fillId="0" borderId="0" xfId="0" quotePrefix="1" applyFont="1" applyAlignment="1">
      <alignment horizontal="left"/>
    </xf>
    <xf numFmtId="37" fontId="2" fillId="0" borderId="0" xfId="0" applyNumberFormat="1" applyFont="1" applyAlignment="1">
      <alignment horizontal="left"/>
    </xf>
    <xf numFmtId="41" fontId="2" fillId="0" borderId="0" xfId="0" applyNumberFormat="1" applyFont="1" applyAlignment="1">
      <alignment horizontal="left"/>
    </xf>
    <xf numFmtId="39" fontId="8" fillId="0" borderId="0" xfId="0" applyFont="1" applyAlignment="1">
      <alignment horizontal="left"/>
    </xf>
    <xf numFmtId="168" fontId="2" fillId="0" borderId="0" xfId="0" applyNumberFormat="1" applyFont="1" applyAlignment="1">
      <alignment horizontal="center"/>
    </xf>
    <xf numFmtId="37" fontId="10" fillId="0" borderId="0" xfId="0" quotePrefix="1" applyNumberFormat="1" applyFont="1" applyAlignment="1">
      <alignment horizontal="center"/>
    </xf>
    <xf numFmtId="0" fontId="10" fillId="0" borderId="0" xfId="0" quotePrefix="1" applyNumberFormat="1" applyFont="1" applyAlignment="1">
      <alignment horizontal="center"/>
    </xf>
    <xf numFmtId="41" fontId="10" fillId="0" borderId="0" xfId="0" applyNumberFormat="1" applyFont="1" applyAlignment="1">
      <alignment horizontal="center"/>
    </xf>
    <xf numFmtId="41" fontId="10" fillId="0" borderId="0" xfId="0" quotePrefix="1" applyNumberFormat="1" applyFont="1" applyAlignment="1">
      <alignment horizontal="center"/>
    </xf>
    <xf numFmtId="171" fontId="14" fillId="0" borderId="0" xfId="0" applyNumberFormat="1" applyFont="1" applyAlignment="1">
      <alignment horizontal="right"/>
    </xf>
    <xf numFmtId="41" fontId="14" fillId="0" borderId="0" xfId="0" applyNumberFormat="1" applyFont="1" applyAlignment="1">
      <alignment horizontal="right"/>
    </xf>
    <xf numFmtId="41" fontId="12" fillId="0" borderId="0" xfId="0" applyNumberFormat="1" applyFont="1" applyAlignment="1">
      <alignment horizontal="right"/>
    </xf>
    <xf numFmtId="41" fontId="12" fillId="0" borderId="6" xfId="0" applyNumberFormat="1" applyFont="1" applyBorder="1" applyAlignment="1">
      <alignment horizontal="right"/>
    </xf>
    <xf numFmtId="41" fontId="12" fillId="0" borderId="7" xfId="0" applyNumberFormat="1" applyFont="1" applyBorder="1" applyAlignment="1">
      <alignment horizontal="right"/>
    </xf>
    <xf numFmtId="168" fontId="9" fillId="0" borderId="0" xfId="0" applyNumberFormat="1" applyFont="1" applyAlignment="1">
      <alignment horizontal="center"/>
    </xf>
    <xf numFmtId="49" fontId="2" fillId="0" borderId="6" xfId="0" quotePrefix="1" applyNumberFormat="1" applyFont="1" applyBorder="1" applyAlignment="1">
      <alignment horizontal="center"/>
    </xf>
    <xf numFmtId="49" fontId="9" fillId="0" borderId="0" xfId="0" applyNumberFormat="1" applyFont="1" applyAlignment="1">
      <alignment horizontal="right"/>
    </xf>
    <xf numFmtId="49" fontId="2" fillId="0" borderId="0" xfId="0" quotePrefix="1" applyNumberFormat="1" applyFont="1" applyAlignment="1">
      <alignment horizontal="center"/>
    </xf>
    <xf numFmtId="37" fontId="10" fillId="0" borderId="0" xfId="0" quotePrefix="1" applyNumberFormat="1" applyFont="1" applyAlignment="1">
      <alignment horizontal="left"/>
    </xf>
    <xf numFmtId="37" fontId="10" fillId="0" borderId="0" xfId="0" applyNumberFormat="1" applyFont="1" applyAlignment="1">
      <alignment horizontal="center"/>
    </xf>
    <xf numFmtId="41" fontId="10" fillId="0" borderId="0" xfId="0" quotePrefix="1" applyNumberFormat="1" applyFont="1" applyAlignment="1">
      <alignment horizontal="left"/>
    </xf>
    <xf numFmtId="168" fontId="2" fillId="0" borderId="0" xfId="0" quotePrefix="1" applyNumberFormat="1" applyFont="1" applyAlignment="1">
      <alignment horizontal="center"/>
    </xf>
    <xf numFmtId="37" fontId="2" fillId="0" borderId="0" xfId="0" applyNumberFormat="1" applyFont="1" applyAlignment="1">
      <alignment horizontal="center"/>
    </xf>
    <xf numFmtId="169" fontId="2" fillId="0" borderId="7" xfId="1" applyNumberFormat="1" applyFont="1" applyFill="1" applyBorder="1" applyAlignment="1" applyProtection="1"/>
    <xf numFmtId="0" fontId="2" fillId="0" borderId="0" xfId="0" applyNumberFormat="1" applyFont="1" applyAlignment="1">
      <alignment horizontal="center"/>
    </xf>
    <xf numFmtId="168" fontId="2" fillId="0" borderId="0" xfId="0" quotePrefix="1" applyNumberFormat="1" applyFont="1" applyAlignment="1">
      <alignment horizontal="right"/>
    </xf>
    <xf numFmtId="0" fontId="8" fillId="0" borderId="0" xfId="0" applyNumberFormat="1" applyFont="1" applyAlignment="1">
      <alignment horizontal="center"/>
    </xf>
    <xf numFmtId="38" fontId="2" fillId="0" borderId="0" xfId="0" applyNumberFormat="1" applyFont="1" applyAlignment="1">
      <alignment horizontal="centerContinuous"/>
    </xf>
    <xf numFmtId="38" fontId="2" fillId="0" borderId="0" xfId="0" applyNumberFormat="1" applyFont="1" applyAlignment="1">
      <alignment horizontal="right"/>
    </xf>
    <xf numFmtId="38" fontId="2" fillId="0" borderId="0" xfId="0" applyNumberFormat="1" applyFont="1" applyAlignment="1">
      <alignment horizontal="center"/>
    </xf>
    <xf numFmtId="38" fontId="8" fillId="0" borderId="0" xfId="0" applyNumberFormat="1" applyFont="1" applyAlignment="1">
      <alignment horizontal="center"/>
    </xf>
    <xf numFmtId="38" fontId="2" fillId="0" borderId="8" xfId="0" applyNumberFormat="1" applyFont="1" applyBorder="1" applyAlignment="1">
      <alignment horizontal="center"/>
    </xf>
    <xf numFmtId="168" fontId="2" fillId="0" borderId="6" xfId="0" applyNumberFormat="1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41" fontId="2" fillId="0" borderId="9" xfId="0" applyNumberFormat="1" applyFont="1" applyBorder="1" applyAlignment="1">
      <alignment horizontal="center"/>
    </xf>
    <xf numFmtId="41" fontId="2" fillId="0" borderId="10" xfId="0" applyNumberFormat="1" applyFont="1" applyBorder="1" applyAlignment="1">
      <alignment horizontal="center"/>
    </xf>
    <xf numFmtId="41" fontId="2" fillId="0" borderId="8" xfId="0" applyNumberFormat="1" applyFont="1" applyBorder="1" applyAlignment="1">
      <alignment horizontal="center"/>
    </xf>
    <xf numFmtId="41" fontId="2" fillId="0" borderId="6" xfId="0" applyNumberFormat="1" applyFont="1" applyBorder="1" applyAlignment="1">
      <alignment horizontal="center"/>
    </xf>
    <xf numFmtId="41" fontId="2" fillId="0" borderId="7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37" fontId="8" fillId="0" borderId="0" xfId="0" applyNumberFormat="1" applyFont="1" applyAlignment="1">
      <alignment horizontal="left"/>
    </xf>
    <xf numFmtId="39" fontId="2" fillId="0" borderId="0" xfId="0" applyFont="1" applyAlignment="1">
      <alignment horizontal="right"/>
    </xf>
    <xf numFmtId="41" fontId="2" fillId="0" borderId="0" xfId="0" quotePrefix="1" applyNumberFormat="1" applyFont="1" applyAlignment="1">
      <alignment horizontal="left"/>
    </xf>
    <xf numFmtId="41" fontId="2" fillId="0" borderId="0" xfId="0" quotePrefix="1" applyNumberFormat="1" applyFont="1" applyAlignment="1">
      <alignment horizontal="right"/>
    </xf>
    <xf numFmtId="41" fontId="2" fillId="0" borderId="6" xfId="0" applyNumberFormat="1" applyFont="1" applyBorder="1" applyAlignment="1">
      <alignment horizontal="right"/>
    </xf>
    <xf numFmtId="39" fontId="2" fillId="0" borderId="0" xfId="0" applyFont="1"/>
    <xf numFmtId="39" fontId="2" fillId="0" borderId="0" xfId="0" quotePrefix="1" applyFont="1"/>
    <xf numFmtId="37" fontId="2" fillId="0" borderId="0" xfId="0" applyNumberFormat="1" applyFont="1"/>
    <xf numFmtId="41" fontId="2" fillId="0" borderId="0" xfId="0" applyNumberFormat="1" applyFont="1"/>
    <xf numFmtId="37" fontId="8" fillId="0" borderId="0" xfId="0" applyNumberFormat="1" applyFont="1"/>
    <xf numFmtId="41" fontId="12" fillId="0" borderId="0" xfId="0" applyNumberFormat="1" applyFont="1"/>
    <xf numFmtId="168" fontId="2" fillId="0" borderId="0" xfId="0" applyNumberFormat="1" applyFont="1"/>
    <xf numFmtId="39" fontId="8" fillId="0" borderId="0" xfId="0" applyFont="1"/>
    <xf numFmtId="0" fontId="8" fillId="0" borderId="0" xfId="0" applyNumberFormat="1" applyFont="1"/>
    <xf numFmtId="0" fontId="2" fillId="0" borderId="0" xfId="0" applyNumberFormat="1" applyFont="1"/>
    <xf numFmtId="39" fontId="10" fillId="0" borderId="0" xfId="0" applyFont="1"/>
    <xf numFmtId="41" fontId="12" fillId="0" borderId="6" xfId="0" applyNumberFormat="1" applyFont="1" applyBorder="1"/>
    <xf numFmtId="169" fontId="2" fillId="0" borderId="0" xfId="0" applyNumberFormat="1" applyFont="1"/>
    <xf numFmtId="41" fontId="10" fillId="0" borderId="0" xfId="0" quotePrefix="1" applyNumberFormat="1" applyFont="1"/>
    <xf numFmtId="38" fontId="2" fillId="0" borderId="0" xfId="0" applyNumberFormat="1" applyFont="1"/>
    <xf numFmtId="37" fontId="2" fillId="0" borderId="5" xfId="0" applyNumberFormat="1" applyFont="1" applyBorder="1"/>
    <xf numFmtId="39" fontId="2" fillId="0" borderId="6" xfId="0" applyFont="1" applyBorder="1" applyAlignment="1">
      <alignment horizontal="center"/>
    </xf>
    <xf numFmtId="39" fontId="2" fillId="0" borderId="6" xfId="0" quotePrefix="1" applyFont="1" applyBorder="1" applyAlignment="1">
      <alignment horizontal="center"/>
    </xf>
    <xf numFmtId="38" fontId="2" fillId="0" borderId="6" xfId="0" applyNumberFormat="1" applyFont="1" applyBorder="1" applyAlignment="1">
      <alignment horizontal="center"/>
    </xf>
    <xf numFmtId="38" fontId="2" fillId="0" borderId="3" xfId="0" applyNumberFormat="1" applyFont="1" applyBorder="1" applyAlignment="1">
      <alignment horizontal="center"/>
    </xf>
    <xf numFmtId="168" fontId="2" fillId="0" borderId="6" xfId="0" applyNumberFormat="1" applyFont="1" applyBorder="1" applyAlignment="1">
      <alignment horizontal="center"/>
    </xf>
  </cellXfs>
  <cellStyles count="27">
    <cellStyle name="Comma" xfId="1" builtinId="3"/>
    <cellStyle name="Comma 2" xfId="2" xr:uid="{00000000-0005-0000-0000-000001000000}"/>
    <cellStyle name="Comma 3" xfId="3" xr:uid="{00000000-0005-0000-0000-000002000000}"/>
    <cellStyle name="comma zerodec" xfId="4" xr:uid="{00000000-0005-0000-0000-000003000000}"/>
    <cellStyle name="Currency1" xfId="5" xr:uid="{00000000-0005-0000-0000-000004000000}"/>
    <cellStyle name="Dollar (zero dec)" xfId="6" xr:uid="{00000000-0005-0000-0000-000005000000}"/>
    <cellStyle name="Grey" xfId="7" xr:uid="{00000000-0005-0000-0000-000006000000}"/>
    <cellStyle name="Input [yellow]" xfId="8" xr:uid="{00000000-0005-0000-0000-000007000000}"/>
    <cellStyle name="no dec" xfId="9" xr:uid="{00000000-0005-0000-0000-000008000000}"/>
    <cellStyle name="Normal" xfId="0" builtinId="0"/>
    <cellStyle name="Normal - Style1" xfId="10" xr:uid="{00000000-0005-0000-0000-00000A000000}"/>
    <cellStyle name="Normal 10" xfId="11" xr:uid="{00000000-0005-0000-0000-00000B000000}"/>
    <cellStyle name="Normal 11" xfId="12" xr:uid="{00000000-0005-0000-0000-00000C000000}"/>
    <cellStyle name="Normal 12" xfId="13" xr:uid="{00000000-0005-0000-0000-00000D000000}"/>
    <cellStyle name="Normal 13" xfId="14" xr:uid="{00000000-0005-0000-0000-00000E000000}"/>
    <cellStyle name="Normal 14" xfId="15" xr:uid="{00000000-0005-0000-0000-00000F000000}"/>
    <cellStyle name="Normal 15" xfId="16" xr:uid="{00000000-0005-0000-0000-000010000000}"/>
    <cellStyle name="Normal 2" xfId="17" xr:uid="{00000000-0005-0000-0000-000011000000}"/>
    <cellStyle name="Normal 3" xfId="18" xr:uid="{00000000-0005-0000-0000-000012000000}"/>
    <cellStyle name="Normal 4" xfId="19" xr:uid="{00000000-0005-0000-0000-000013000000}"/>
    <cellStyle name="Normal 5" xfId="20" xr:uid="{00000000-0005-0000-0000-000014000000}"/>
    <cellStyle name="Normal 6" xfId="21" xr:uid="{00000000-0005-0000-0000-000015000000}"/>
    <cellStyle name="Normal 7" xfId="22" xr:uid="{00000000-0005-0000-0000-000016000000}"/>
    <cellStyle name="Normal 8" xfId="23" xr:uid="{00000000-0005-0000-0000-000017000000}"/>
    <cellStyle name="Normal 9" xfId="24" xr:uid="{00000000-0005-0000-0000-000018000000}"/>
    <cellStyle name="Percent [2]" xfId="25" xr:uid="{00000000-0005-0000-0000-000019000000}"/>
    <cellStyle name="Quantity" xfId="26" xr:uid="{00000000-0005-0000-0000-00001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9.bin"/><Relationship Id="rId5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21.75" x14ac:dyDescent="0.5"/>
  <sheetData/>
  <customSheetViews>
    <customSheetView guid="{939AE388-0C89-4420-8E11-842DDF7990F5}" state="veryHidden">
      <pageMargins left="0.75" right="0.75" top="1" bottom="1" header="0.5" footer="0.5"/>
      <headerFooter alignWithMargins="0"/>
    </customSheetView>
    <customSheetView guid="{E2AC6506-728D-4525-9226-8297C2D52D3E}" state="veryHidden">
      <pageMargins left="0.75" right="0.75" top="1" bottom="1" header="0.5" footer="0.5"/>
      <headerFooter alignWithMargins="0"/>
    </customSheetView>
    <customSheetView guid="{5314B250-63AF-48E8-BD35-C614B37687CD}" state="veryHidden">
      <pageMargins left="0.75" right="0.75" top="1" bottom="1" header="0.5" footer="0.5"/>
      <headerFooter alignWithMargins="0"/>
    </customSheetView>
    <customSheetView guid="{38040533-741E-44A0-BFF7-21E1B6FEE47A}" showPageBreaks="1" state="veryHidden">
      <pageMargins left="0.75" right="0.75" top="1" bottom="1" header="0.5" footer="0.5"/>
      <pageSetup paperSize="9" orientation="portrait" r:id="rId1"/>
      <headerFooter alignWithMargins="0"/>
    </customSheetView>
    <customSheetView guid="{295C003C-67E1-4816-BDAC-D24281FAF0C2}" state="veryHidden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pageSetup paperSize="9" orientation="portrait" horizontalDpi="300" verticalDpi="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" transitionEvaluation="1" transitionEntry="1"/>
  <dimension ref="A1:L104"/>
  <sheetViews>
    <sheetView showGridLines="0" tabSelected="1" view="pageBreakPreview" zoomScale="88" zoomScaleNormal="100" zoomScaleSheetLayoutView="88" workbookViewId="0">
      <selection activeCell="E2" sqref="E2"/>
    </sheetView>
  </sheetViews>
  <sheetFormatPr defaultColWidth="9.85546875" defaultRowHeight="21.95" customHeight="1" x14ac:dyDescent="0.2"/>
  <cols>
    <col min="1" max="1" width="38.7109375" style="99" customWidth="1"/>
    <col min="2" max="2" width="1.7109375" style="99" customWidth="1"/>
    <col min="3" max="3" width="5.7109375" style="99" customWidth="1"/>
    <col min="4" max="4" width="1.7109375" style="99" customWidth="1"/>
    <col min="5" max="5" width="16.7109375" style="99" customWidth="1"/>
    <col min="6" max="6" width="1.7109375" style="99" customWidth="1"/>
    <col min="7" max="7" width="16.7109375" style="99" customWidth="1"/>
    <col min="8" max="8" width="1.7109375" style="99" customWidth="1"/>
    <col min="9" max="9" width="16.7109375" style="99" customWidth="1"/>
    <col min="10" max="10" width="1.7109375" style="99" customWidth="1"/>
    <col min="11" max="11" width="16.7109375" style="99" customWidth="1"/>
    <col min="12" max="12" width="0.7109375" style="99" customWidth="1"/>
    <col min="13" max="16384" width="9.85546875" style="99"/>
  </cols>
  <sheetData>
    <row r="1" spans="1:12" ht="21.95" customHeight="1" x14ac:dyDescent="0.2">
      <c r="A1" s="106" t="s">
        <v>106</v>
      </c>
      <c r="B1" s="106"/>
      <c r="C1" s="106"/>
      <c r="D1" s="4"/>
      <c r="E1" s="4"/>
      <c r="F1" s="4"/>
      <c r="G1" s="4"/>
      <c r="H1" s="4"/>
      <c r="I1" s="4"/>
      <c r="J1" s="4"/>
      <c r="K1" s="4"/>
    </row>
    <row r="2" spans="1:12" ht="21.95" customHeight="1" x14ac:dyDescent="0.2">
      <c r="A2" s="106" t="s">
        <v>111</v>
      </c>
      <c r="B2" s="106"/>
      <c r="C2" s="106"/>
      <c r="D2" s="4"/>
      <c r="E2" s="4"/>
      <c r="F2" s="4"/>
      <c r="G2" s="4"/>
      <c r="H2" s="4"/>
      <c r="I2" s="4"/>
      <c r="J2" s="4"/>
      <c r="K2" s="4"/>
    </row>
    <row r="3" spans="1:12" ht="21.95" customHeight="1" x14ac:dyDescent="0.2">
      <c r="A3" s="106" t="s">
        <v>208</v>
      </c>
      <c r="B3" s="106"/>
      <c r="C3" s="106"/>
      <c r="D3" s="42"/>
      <c r="E3" s="42"/>
      <c r="F3" s="42"/>
      <c r="G3" s="42"/>
      <c r="H3" s="42"/>
      <c r="I3" s="42"/>
      <c r="J3" s="42"/>
      <c r="K3" s="42"/>
    </row>
    <row r="4" spans="1:12" ht="21.95" customHeight="1" x14ac:dyDescent="0.2">
      <c r="B4" s="47"/>
      <c r="C4" s="47"/>
      <c r="D4" s="47"/>
      <c r="E4" s="47"/>
      <c r="F4" s="47"/>
      <c r="G4" s="47"/>
      <c r="H4" s="47"/>
      <c r="I4" s="47"/>
      <c r="J4" s="47"/>
      <c r="K4" s="47" t="s">
        <v>122</v>
      </c>
    </row>
    <row r="5" spans="1:12" ht="21.95" customHeight="1" x14ac:dyDescent="0.2">
      <c r="A5" s="47"/>
      <c r="B5" s="47"/>
      <c r="C5" s="47"/>
      <c r="D5" s="47"/>
      <c r="E5" s="115" t="s">
        <v>8</v>
      </c>
      <c r="F5" s="115"/>
      <c r="G5" s="115"/>
      <c r="I5" s="115" t="s">
        <v>9</v>
      </c>
      <c r="J5" s="115"/>
      <c r="K5" s="115"/>
    </row>
    <row r="6" spans="1:12" ht="21.95" customHeight="1" x14ac:dyDescent="0.2">
      <c r="A6" s="48"/>
      <c r="B6" s="48"/>
      <c r="C6" s="68" t="s">
        <v>0</v>
      </c>
      <c r="D6" s="105"/>
      <c r="E6" s="69" t="s">
        <v>209</v>
      </c>
      <c r="F6" s="70"/>
      <c r="G6" s="69" t="s">
        <v>193</v>
      </c>
      <c r="H6" s="71"/>
      <c r="I6" s="69" t="s">
        <v>209</v>
      </c>
      <c r="J6" s="70"/>
      <c r="K6" s="69" t="s">
        <v>193</v>
      </c>
      <c r="L6" s="71"/>
    </row>
    <row r="7" spans="1:12" ht="21.95" customHeight="1" x14ac:dyDescent="0.2">
      <c r="A7" s="48"/>
      <c r="B7" s="48"/>
      <c r="C7" s="68"/>
      <c r="D7" s="105"/>
      <c r="E7" s="5" t="s">
        <v>129</v>
      </c>
      <c r="F7" s="49"/>
      <c r="G7" s="5" t="s">
        <v>130</v>
      </c>
      <c r="H7" s="49"/>
      <c r="I7" s="5" t="s">
        <v>129</v>
      </c>
      <c r="J7" s="49"/>
      <c r="K7" s="5" t="s">
        <v>130</v>
      </c>
      <c r="L7" s="49"/>
    </row>
    <row r="8" spans="1:12" ht="21.95" customHeight="1" x14ac:dyDescent="0.2">
      <c r="A8" s="48"/>
      <c r="B8" s="48"/>
      <c r="C8" s="68"/>
      <c r="D8" s="105"/>
      <c r="E8" s="5" t="s">
        <v>131</v>
      </c>
      <c r="F8" s="49"/>
      <c r="G8" s="11"/>
      <c r="H8" s="49"/>
      <c r="I8" s="5" t="s">
        <v>131</v>
      </c>
      <c r="J8" s="49"/>
      <c r="K8" s="11"/>
      <c r="L8" s="49"/>
    </row>
    <row r="9" spans="1:12" ht="21.95" customHeight="1" x14ac:dyDescent="0.2">
      <c r="A9" s="106" t="s">
        <v>29</v>
      </c>
      <c r="B9" s="106"/>
      <c r="C9" s="49"/>
      <c r="D9" s="49"/>
      <c r="E9" s="49"/>
      <c r="F9" s="49"/>
      <c r="G9" s="49"/>
      <c r="H9" s="49"/>
      <c r="I9" s="49"/>
      <c r="J9" s="49"/>
      <c r="K9" s="49"/>
      <c r="L9" s="49"/>
    </row>
    <row r="10" spans="1:12" ht="21.95" customHeight="1" x14ac:dyDescent="0.2">
      <c r="A10" s="106" t="s">
        <v>30</v>
      </c>
      <c r="B10" s="106"/>
      <c r="C10" s="52"/>
      <c r="D10" s="52"/>
      <c r="E10" s="52"/>
      <c r="F10" s="52"/>
      <c r="G10" s="52"/>
      <c r="H10" s="52"/>
      <c r="I10" s="52"/>
      <c r="J10" s="52"/>
      <c r="K10" s="52"/>
      <c r="L10" s="52"/>
    </row>
    <row r="11" spans="1:12" ht="21.95" customHeight="1" x14ac:dyDescent="0.2">
      <c r="A11" s="52" t="s">
        <v>11</v>
      </c>
      <c r="B11" s="52"/>
      <c r="C11" s="59"/>
      <c r="D11" s="72"/>
      <c r="E11" s="27">
        <v>2859105</v>
      </c>
      <c r="F11" s="62"/>
      <c r="G11" s="27">
        <v>2565059</v>
      </c>
      <c r="H11" s="62"/>
      <c r="I11" s="28">
        <v>431520</v>
      </c>
      <c r="J11" s="62"/>
      <c r="K11" s="28">
        <v>747251</v>
      </c>
      <c r="L11" s="62"/>
    </row>
    <row r="12" spans="1:12" ht="21.95" customHeight="1" x14ac:dyDescent="0.2">
      <c r="A12" s="52" t="s">
        <v>196</v>
      </c>
      <c r="B12" s="52"/>
      <c r="C12" s="59">
        <v>3</v>
      </c>
      <c r="D12" s="59"/>
      <c r="E12" s="27">
        <v>145342</v>
      </c>
      <c r="F12" s="62"/>
      <c r="G12" s="27">
        <v>193199</v>
      </c>
      <c r="H12" s="62"/>
      <c r="I12" s="28">
        <v>29175</v>
      </c>
      <c r="J12" s="62"/>
      <c r="K12" s="28">
        <v>49346</v>
      </c>
      <c r="L12" s="62"/>
    </row>
    <row r="13" spans="1:12" ht="21.95" customHeight="1" x14ac:dyDescent="0.2">
      <c r="A13" s="52" t="s">
        <v>68</v>
      </c>
      <c r="B13" s="52"/>
      <c r="C13" s="59">
        <v>4</v>
      </c>
      <c r="D13" s="59"/>
      <c r="E13" s="27">
        <v>72954247</v>
      </c>
      <c r="F13" s="62"/>
      <c r="G13" s="27">
        <v>71240124</v>
      </c>
      <c r="H13" s="62"/>
      <c r="I13" s="28">
        <v>158699</v>
      </c>
      <c r="J13" s="62"/>
      <c r="K13" s="28">
        <v>175310</v>
      </c>
      <c r="L13" s="62"/>
    </row>
    <row r="14" spans="1:12" ht="21.95" customHeight="1" x14ac:dyDescent="0.2">
      <c r="A14" s="99" t="s">
        <v>14</v>
      </c>
      <c r="C14" s="59">
        <v>2</v>
      </c>
      <c r="D14" s="59"/>
      <c r="E14" s="28">
        <v>0</v>
      </c>
      <c r="F14" s="62"/>
      <c r="G14" s="28">
        <v>0</v>
      </c>
      <c r="H14" s="62"/>
      <c r="I14" s="28">
        <v>2897392</v>
      </c>
      <c r="J14" s="62"/>
      <c r="K14" s="28">
        <v>2163803</v>
      </c>
      <c r="L14" s="62"/>
    </row>
    <row r="15" spans="1:12" ht="21.95" customHeight="1" x14ac:dyDescent="0.2">
      <c r="A15" s="99" t="s">
        <v>15</v>
      </c>
      <c r="C15" s="59">
        <v>2</v>
      </c>
      <c r="D15" s="59"/>
      <c r="E15" s="28">
        <v>0</v>
      </c>
      <c r="F15" s="62"/>
      <c r="G15" s="28">
        <v>0</v>
      </c>
      <c r="H15" s="62"/>
      <c r="I15" s="28">
        <v>39845800</v>
      </c>
      <c r="J15" s="62"/>
      <c r="K15" s="28">
        <v>40156000</v>
      </c>
      <c r="L15" s="62"/>
    </row>
    <row r="16" spans="1:12" ht="21.95" customHeight="1" x14ac:dyDescent="0.2">
      <c r="A16" s="99" t="s">
        <v>69</v>
      </c>
      <c r="C16" s="59"/>
      <c r="D16" s="59"/>
      <c r="E16" s="29">
        <v>161474</v>
      </c>
      <c r="F16" s="62"/>
      <c r="G16" s="29">
        <v>169710</v>
      </c>
      <c r="H16" s="62"/>
      <c r="I16" s="37">
        <v>0</v>
      </c>
      <c r="J16" s="62"/>
      <c r="K16" s="37">
        <v>0</v>
      </c>
      <c r="L16" s="62"/>
    </row>
    <row r="17" spans="1:12" ht="21.95" customHeight="1" x14ac:dyDescent="0.2">
      <c r="A17" s="99" t="s">
        <v>70</v>
      </c>
      <c r="C17" s="59"/>
      <c r="D17" s="59"/>
      <c r="E17" s="29">
        <v>761716</v>
      </c>
      <c r="F17" s="62"/>
      <c r="G17" s="29">
        <v>536146</v>
      </c>
      <c r="H17" s="62"/>
      <c r="I17" s="29">
        <v>0</v>
      </c>
      <c r="J17" s="62"/>
      <c r="K17" s="29">
        <v>0</v>
      </c>
      <c r="L17" s="62"/>
    </row>
    <row r="18" spans="1:12" ht="21.95" customHeight="1" x14ac:dyDescent="0.2">
      <c r="A18" s="52" t="s">
        <v>145</v>
      </c>
      <c r="C18" s="59"/>
      <c r="D18" s="59"/>
      <c r="E18" s="29"/>
      <c r="F18" s="62"/>
      <c r="G18" s="29"/>
      <c r="H18" s="62"/>
      <c r="I18" s="29"/>
      <c r="J18" s="62"/>
      <c r="K18" s="29"/>
      <c r="L18" s="62"/>
    </row>
    <row r="19" spans="1:12" ht="21.95" customHeight="1" x14ac:dyDescent="0.2">
      <c r="A19" s="99" t="s">
        <v>146</v>
      </c>
      <c r="C19" s="59"/>
      <c r="D19" s="59"/>
      <c r="E19" s="29">
        <v>129419</v>
      </c>
      <c r="F19" s="62"/>
      <c r="G19" s="29">
        <v>84448</v>
      </c>
      <c r="H19" s="62"/>
      <c r="I19" s="29">
        <v>0</v>
      </c>
      <c r="J19" s="62"/>
      <c r="K19" s="29">
        <v>0</v>
      </c>
      <c r="L19" s="62"/>
    </row>
    <row r="20" spans="1:12" ht="21.95" customHeight="1" x14ac:dyDescent="0.2">
      <c r="A20" s="99" t="s">
        <v>147</v>
      </c>
      <c r="C20" s="59"/>
      <c r="D20" s="59"/>
      <c r="E20" s="29">
        <v>136365</v>
      </c>
      <c r="F20" s="62"/>
      <c r="G20" s="29">
        <v>108904</v>
      </c>
      <c r="H20" s="62"/>
      <c r="I20" s="29">
        <v>5114</v>
      </c>
      <c r="J20" s="62"/>
      <c r="K20" s="29">
        <v>2923</v>
      </c>
      <c r="L20" s="62"/>
    </row>
    <row r="21" spans="1:12" ht="21.95" customHeight="1" x14ac:dyDescent="0.2">
      <c r="A21" s="106" t="s">
        <v>31</v>
      </c>
      <c r="B21" s="106"/>
      <c r="C21" s="49"/>
      <c r="D21" s="49"/>
      <c r="E21" s="30">
        <f>SUM(E11:E20)</f>
        <v>77147668</v>
      </c>
      <c r="F21" s="53"/>
      <c r="G21" s="30">
        <f>SUM(G11:G20)</f>
        <v>74897590</v>
      </c>
      <c r="H21" s="53"/>
      <c r="I21" s="30">
        <f>SUM(I11:I20)</f>
        <v>43367700</v>
      </c>
      <c r="J21" s="53"/>
      <c r="K21" s="30">
        <f>SUM(K11:K20)</f>
        <v>43294633</v>
      </c>
      <c r="L21" s="53"/>
    </row>
    <row r="22" spans="1:12" ht="21.95" customHeight="1" x14ac:dyDescent="0.2">
      <c r="A22" s="106" t="s">
        <v>32</v>
      </c>
      <c r="B22" s="106"/>
      <c r="C22" s="49"/>
      <c r="D22" s="49"/>
      <c r="E22" s="29"/>
      <c r="F22" s="53"/>
      <c r="G22" s="29"/>
      <c r="H22" s="53"/>
      <c r="I22" s="37"/>
      <c r="J22" s="53"/>
      <c r="K22" s="37"/>
      <c r="L22" s="53"/>
    </row>
    <row r="23" spans="1:12" ht="21.95" customHeight="1" x14ac:dyDescent="0.2">
      <c r="A23" s="52" t="s">
        <v>71</v>
      </c>
      <c r="B23" s="52"/>
      <c r="C23" s="59">
        <v>5</v>
      </c>
      <c r="D23" s="59"/>
      <c r="E23" s="32">
        <v>0</v>
      </c>
      <c r="F23" s="112"/>
      <c r="G23" s="32">
        <v>0</v>
      </c>
      <c r="H23" s="112"/>
      <c r="I23" s="28">
        <v>4961987</v>
      </c>
      <c r="J23" s="112"/>
      <c r="K23" s="28">
        <v>6025987</v>
      </c>
      <c r="L23" s="112"/>
    </row>
    <row r="24" spans="1:12" ht="21.95" customHeight="1" x14ac:dyDescent="0.2">
      <c r="A24" s="52" t="s">
        <v>161</v>
      </c>
      <c r="B24" s="52"/>
      <c r="C24" s="59">
        <v>6</v>
      </c>
      <c r="D24" s="59"/>
      <c r="E24" s="27">
        <v>7365524</v>
      </c>
      <c r="F24" s="112"/>
      <c r="G24" s="27">
        <v>7667461</v>
      </c>
      <c r="H24" s="112"/>
      <c r="I24" s="28">
        <v>6233785</v>
      </c>
      <c r="J24" s="112"/>
      <c r="K24" s="28">
        <v>6233785</v>
      </c>
      <c r="L24" s="112"/>
    </row>
    <row r="25" spans="1:12" ht="21.95" customHeight="1" x14ac:dyDescent="0.2">
      <c r="A25" s="52" t="s">
        <v>138</v>
      </c>
      <c r="B25" s="52"/>
      <c r="C25" s="59"/>
      <c r="D25" s="59"/>
      <c r="E25" s="102">
        <v>971745</v>
      </c>
      <c r="F25" s="112"/>
      <c r="G25" s="102">
        <v>973800</v>
      </c>
      <c r="H25" s="112"/>
      <c r="I25" s="28">
        <v>241113</v>
      </c>
      <c r="J25" s="112"/>
      <c r="K25" s="28">
        <v>242643</v>
      </c>
      <c r="L25" s="112"/>
    </row>
    <row r="26" spans="1:12" ht="21.95" customHeight="1" x14ac:dyDescent="0.2">
      <c r="A26" s="52" t="s">
        <v>73</v>
      </c>
      <c r="B26" s="52"/>
      <c r="C26" s="59"/>
      <c r="D26" s="59"/>
      <c r="E26" s="102">
        <v>77474</v>
      </c>
      <c r="F26" s="112"/>
      <c r="G26" s="102">
        <v>80846</v>
      </c>
      <c r="H26" s="112"/>
      <c r="I26" s="37">
        <v>26612</v>
      </c>
      <c r="J26" s="112"/>
      <c r="K26" s="37">
        <v>28259</v>
      </c>
      <c r="L26" s="112"/>
    </row>
    <row r="27" spans="1:12" ht="21.95" customHeight="1" x14ac:dyDescent="0.2">
      <c r="A27" s="52" t="s">
        <v>72</v>
      </c>
      <c r="B27" s="52"/>
      <c r="C27" s="59">
        <v>7</v>
      </c>
      <c r="D27" s="59"/>
      <c r="E27" s="31">
        <v>177145</v>
      </c>
      <c r="F27" s="112"/>
      <c r="G27" s="31">
        <v>204550</v>
      </c>
      <c r="H27" s="112"/>
      <c r="I27" s="37">
        <v>87880</v>
      </c>
      <c r="J27" s="112"/>
      <c r="K27" s="37">
        <v>97227</v>
      </c>
      <c r="L27" s="112"/>
    </row>
    <row r="28" spans="1:12" ht="21.95" customHeight="1" x14ac:dyDescent="0.2">
      <c r="A28" s="52" t="s">
        <v>157</v>
      </c>
      <c r="B28" s="52"/>
      <c r="C28" s="59">
        <v>8</v>
      </c>
      <c r="D28" s="59"/>
      <c r="E28" s="31">
        <v>151559</v>
      </c>
      <c r="F28" s="112"/>
      <c r="G28" s="29">
        <v>175876</v>
      </c>
      <c r="H28" s="112"/>
      <c r="I28" s="37">
        <v>26980</v>
      </c>
      <c r="J28" s="112"/>
      <c r="K28" s="31">
        <v>28325</v>
      </c>
      <c r="L28" s="112"/>
    </row>
    <row r="29" spans="1:12" ht="21.95" customHeight="1" x14ac:dyDescent="0.2">
      <c r="A29" s="99" t="s">
        <v>66</v>
      </c>
      <c r="C29" s="59"/>
      <c r="D29" s="59"/>
      <c r="E29" s="31">
        <v>100063</v>
      </c>
      <c r="F29" s="112"/>
      <c r="G29" s="31">
        <v>100063</v>
      </c>
      <c r="H29" s="112"/>
      <c r="I29" s="29">
        <v>0</v>
      </c>
      <c r="J29" s="112"/>
      <c r="K29" s="29">
        <v>0</v>
      </c>
      <c r="L29" s="112"/>
    </row>
    <row r="30" spans="1:12" ht="21.95" customHeight="1" x14ac:dyDescent="0.2">
      <c r="A30" s="99" t="s">
        <v>97</v>
      </c>
      <c r="C30" s="59"/>
      <c r="D30" s="59"/>
      <c r="E30" s="29">
        <v>15494</v>
      </c>
      <c r="F30" s="112"/>
      <c r="G30" s="29">
        <v>19992</v>
      </c>
      <c r="H30" s="29"/>
      <c r="I30" s="29">
        <v>556</v>
      </c>
      <c r="J30" s="112"/>
      <c r="K30" s="37">
        <v>1638</v>
      </c>
      <c r="L30" s="112"/>
    </row>
    <row r="31" spans="1:12" ht="21.95" customHeight="1" x14ac:dyDescent="0.2">
      <c r="A31" s="99" t="s">
        <v>107</v>
      </c>
      <c r="C31" s="59"/>
      <c r="D31" s="59"/>
      <c r="E31" s="31">
        <v>687999</v>
      </c>
      <c r="F31" s="112"/>
      <c r="G31" s="29">
        <v>678658</v>
      </c>
      <c r="H31" s="29"/>
      <c r="I31" s="29">
        <v>40078</v>
      </c>
      <c r="J31" s="112"/>
      <c r="K31" s="37">
        <v>49594</v>
      </c>
      <c r="L31" s="112"/>
    </row>
    <row r="32" spans="1:12" ht="21.95" customHeight="1" x14ac:dyDescent="0.2">
      <c r="A32" s="52" t="s">
        <v>12</v>
      </c>
      <c r="B32" s="52"/>
      <c r="C32" s="72"/>
      <c r="D32" s="72"/>
      <c r="E32" s="31">
        <v>98353</v>
      </c>
      <c r="F32" s="112"/>
      <c r="G32" s="31">
        <v>94281</v>
      </c>
      <c r="H32" s="112"/>
      <c r="I32" s="37">
        <v>14547</v>
      </c>
      <c r="J32" s="112"/>
      <c r="K32" s="37">
        <v>14189</v>
      </c>
      <c r="L32" s="112"/>
    </row>
    <row r="33" spans="1:12" ht="21.95" customHeight="1" x14ac:dyDescent="0.2">
      <c r="A33" s="106" t="s">
        <v>58</v>
      </c>
      <c r="B33" s="106"/>
      <c r="C33" s="72"/>
      <c r="D33" s="72"/>
      <c r="E33" s="33">
        <f>SUM(E23:E32)</f>
        <v>9645356</v>
      </c>
      <c r="F33" s="112"/>
      <c r="G33" s="33">
        <f>SUM(G23:G32)</f>
        <v>9995527</v>
      </c>
      <c r="H33" s="31"/>
      <c r="I33" s="38">
        <f>SUM(I23:I32)</f>
        <v>11633538</v>
      </c>
      <c r="J33" s="102"/>
      <c r="K33" s="33">
        <f>SUM(K23:K32)</f>
        <v>12721647</v>
      </c>
      <c r="L33" s="52"/>
    </row>
    <row r="34" spans="1:12" ht="21.95" customHeight="1" thickBot="1" x14ac:dyDescent="0.25">
      <c r="A34" s="106" t="s">
        <v>59</v>
      </c>
      <c r="B34" s="106"/>
      <c r="C34" s="52"/>
      <c r="D34" s="52"/>
      <c r="E34" s="34">
        <f>SUM(E21,E33)</f>
        <v>86793024</v>
      </c>
      <c r="F34" s="102"/>
      <c r="G34" s="34">
        <f>SUM(G21,G33)</f>
        <v>84893117</v>
      </c>
      <c r="H34" s="31"/>
      <c r="I34" s="39">
        <f>SUM(I21,I33)</f>
        <v>55001238</v>
      </c>
      <c r="J34" s="102"/>
      <c r="K34" s="34">
        <f>SUM(K21,K33)</f>
        <v>56016280</v>
      </c>
      <c r="L34" s="52"/>
    </row>
    <row r="35" spans="1:12" ht="21.95" customHeight="1" thickTop="1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</row>
    <row r="36" spans="1:12" ht="21.95" customHeight="1" x14ac:dyDescent="0.2">
      <c r="A36" s="52" t="s">
        <v>1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</row>
    <row r="37" spans="1:12" ht="21.95" customHeight="1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</row>
    <row r="38" spans="1:12" ht="21.95" customHeight="1" x14ac:dyDescent="0.2">
      <c r="A38" s="42" t="s">
        <v>106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5"/>
    </row>
    <row r="39" spans="1:12" ht="21.95" customHeight="1" x14ac:dyDescent="0.2">
      <c r="A39" s="106" t="s">
        <v>112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</row>
    <row r="40" spans="1:12" ht="21.95" customHeight="1" x14ac:dyDescent="0.2">
      <c r="A40" s="106" t="s">
        <v>208</v>
      </c>
      <c r="B40" s="106"/>
      <c r="C40" s="106"/>
      <c r="D40" s="42"/>
      <c r="E40" s="42"/>
      <c r="F40" s="42"/>
      <c r="G40" s="42"/>
      <c r="H40" s="42"/>
      <c r="I40" s="42"/>
      <c r="J40" s="42"/>
      <c r="K40" s="42"/>
    </row>
    <row r="41" spans="1:12" ht="21.95" customHeight="1" x14ac:dyDescent="0.2">
      <c r="B41" s="47"/>
      <c r="C41" s="47"/>
      <c r="D41" s="47"/>
      <c r="E41" s="47"/>
      <c r="F41" s="47"/>
      <c r="G41" s="47"/>
      <c r="H41" s="47"/>
      <c r="I41" s="47"/>
      <c r="J41" s="47"/>
      <c r="K41" s="47" t="s">
        <v>122</v>
      </c>
    </row>
    <row r="42" spans="1:12" ht="21.95" customHeight="1" x14ac:dyDescent="0.2">
      <c r="A42" s="47"/>
      <c r="B42" s="47"/>
      <c r="C42" s="47"/>
      <c r="D42" s="47"/>
      <c r="E42" s="115" t="s">
        <v>8</v>
      </c>
      <c r="F42" s="115"/>
      <c r="G42" s="115"/>
      <c r="I42" s="115" t="s">
        <v>9</v>
      </c>
      <c r="J42" s="115"/>
      <c r="K42" s="115"/>
    </row>
    <row r="43" spans="1:12" ht="21.95" customHeight="1" x14ac:dyDescent="0.2">
      <c r="A43" s="48"/>
      <c r="B43" s="48"/>
      <c r="C43" s="68" t="s">
        <v>0</v>
      </c>
      <c r="D43" s="105"/>
      <c r="E43" s="69" t="s">
        <v>209</v>
      </c>
      <c r="F43" s="70"/>
      <c r="G43" s="69" t="s">
        <v>193</v>
      </c>
      <c r="H43" s="71"/>
      <c r="I43" s="69" t="s">
        <v>209</v>
      </c>
      <c r="J43" s="70"/>
      <c r="K43" s="69" t="s">
        <v>193</v>
      </c>
      <c r="L43" s="71"/>
    </row>
    <row r="44" spans="1:12" ht="21.95" customHeight="1" x14ac:dyDescent="0.2">
      <c r="A44" s="48"/>
      <c r="B44" s="48"/>
      <c r="C44" s="68"/>
      <c r="D44" s="105"/>
      <c r="E44" s="5" t="s">
        <v>129</v>
      </c>
      <c r="F44" s="49"/>
      <c r="G44" s="5" t="s">
        <v>130</v>
      </c>
      <c r="H44" s="49"/>
      <c r="I44" s="5" t="s">
        <v>129</v>
      </c>
      <c r="J44" s="49"/>
      <c r="K44" s="5" t="s">
        <v>130</v>
      </c>
      <c r="L44" s="49"/>
    </row>
    <row r="45" spans="1:12" ht="21.95" customHeight="1" x14ac:dyDescent="0.2">
      <c r="A45" s="48"/>
      <c r="B45" s="48"/>
      <c r="C45" s="68"/>
      <c r="D45" s="105"/>
      <c r="E45" s="5" t="s">
        <v>131</v>
      </c>
      <c r="F45" s="49"/>
      <c r="G45" s="11"/>
      <c r="H45" s="49"/>
      <c r="I45" s="5" t="s">
        <v>131</v>
      </c>
      <c r="J45" s="49"/>
      <c r="K45" s="11"/>
      <c r="L45" s="49"/>
    </row>
    <row r="46" spans="1:12" ht="21.95" customHeight="1" x14ac:dyDescent="0.2">
      <c r="A46" s="106" t="s">
        <v>33</v>
      </c>
      <c r="B46" s="106"/>
      <c r="C46" s="49"/>
      <c r="D46" s="49"/>
      <c r="E46" s="49"/>
      <c r="F46" s="49"/>
      <c r="G46" s="49"/>
      <c r="H46" s="49"/>
      <c r="I46" s="49"/>
      <c r="J46" s="49"/>
      <c r="K46" s="49"/>
      <c r="L46" s="49"/>
    </row>
    <row r="47" spans="1:12" ht="21.95" customHeight="1" x14ac:dyDescent="0.2">
      <c r="A47" s="106" t="s">
        <v>34</v>
      </c>
      <c r="B47" s="106"/>
      <c r="C47" s="52"/>
      <c r="D47" s="52"/>
      <c r="E47" s="32"/>
      <c r="F47" s="32"/>
      <c r="G47" s="32"/>
      <c r="H47" s="32"/>
      <c r="I47" s="32"/>
      <c r="J47" s="32"/>
      <c r="K47" s="32"/>
      <c r="L47" s="52"/>
    </row>
    <row r="48" spans="1:12" ht="21.95" customHeight="1" x14ac:dyDescent="0.2">
      <c r="A48" s="52" t="s">
        <v>162</v>
      </c>
      <c r="B48" s="52"/>
      <c r="C48" s="59">
        <v>9</v>
      </c>
      <c r="D48" s="73"/>
      <c r="E48" s="28">
        <v>5458147</v>
      </c>
      <c r="F48" s="61"/>
      <c r="G48" s="28">
        <v>4673961</v>
      </c>
      <c r="H48" s="61"/>
      <c r="I48" s="28">
        <v>5458147</v>
      </c>
      <c r="J48" s="32"/>
      <c r="K48" s="32">
        <v>4673961</v>
      </c>
      <c r="L48" s="61"/>
    </row>
    <row r="49" spans="1:12" ht="21.95" customHeight="1" x14ac:dyDescent="0.2">
      <c r="A49" s="52" t="s">
        <v>202</v>
      </c>
      <c r="B49" s="52"/>
      <c r="C49" s="59">
        <v>2</v>
      </c>
      <c r="D49" s="72"/>
      <c r="E49" s="37">
        <v>3039125</v>
      </c>
      <c r="F49" s="74"/>
      <c r="G49" s="32">
        <v>2641292</v>
      </c>
      <c r="H49" s="74"/>
      <c r="I49" s="37">
        <v>170877</v>
      </c>
      <c r="J49" s="32"/>
      <c r="K49" s="32">
        <v>220995</v>
      </c>
      <c r="L49" s="74"/>
    </row>
    <row r="50" spans="1:12" ht="21.95" customHeight="1" x14ac:dyDescent="0.2">
      <c r="A50" s="52" t="s">
        <v>121</v>
      </c>
      <c r="B50" s="52"/>
      <c r="C50" s="59">
        <v>2</v>
      </c>
      <c r="D50" s="52"/>
      <c r="E50" s="28">
        <v>0</v>
      </c>
      <c r="F50" s="56"/>
      <c r="G50" s="28">
        <v>0</v>
      </c>
      <c r="H50" s="56"/>
      <c r="I50" s="37">
        <v>101201</v>
      </c>
      <c r="J50" s="56"/>
      <c r="K50" s="28">
        <v>110588</v>
      </c>
      <c r="L50" s="56"/>
    </row>
    <row r="51" spans="1:12" ht="21.95" customHeight="1" x14ac:dyDescent="0.2">
      <c r="A51" s="52" t="s">
        <v>75</v>
      </c>
      <c r="B51" s="52"/>
      <c r="C51" s="59"/>
      <c r="D51" s="59"/>
      <c r="E51" s="29">
        <v>295361</v>
      </c>
      <c r="F51" s="62"/>
      <c r="G51" s="29">
        <v>289790</v>
      </c>
      <c r="H51" s="62"/>
      <c r="I51" s="29">
        <v>294100</v>
      </c>
      <c r="J51" s="62"/>
      <c r="K51" s="37">
        <v>288500</v>
      </c>
      <c r="L51" s="62"/>
    </row>
    <row r="52" spans="1:12" ht="21.95" customHeight="1" x14ac:dyDescent="0.2">
      <c r="A52" s="52" t="s">
        <v>16</v>
      </c>
      <c r="B52" s="52"/>
      <c r="C52" s="59">
        <v>2</v>
      </c>
      <c r="D52" s="52"/>
      <c r="E52" s="28">
        <v>0</v>
      </c>
      <c r="F52" s="56"/>
      <c r="G52" s="28">
        <v>0</v>
      </c>
      <c r="H52" s="56"/>
      <c r="I52" s="28">
        <v>1016000</v>
      </c>
      <c r="J52" s="56"/>
      <c r="K52" s="28">
        <v>2162000</v>
      </c>
      <c r="L52" s="56"/>
    </row>
    <row r="53" spans="1:12" ht="21.95" customHeight="1" x14ac:dyDescent="0.2">
      <c r="A53" s="52" t="s">
        <v>152</v>
      </c>
      <c r="B53" s="52"/>
      <c r="C53" s="73">
        <v>10</v>
      </c>
      <c r="D53" s="59"/>
      <c r="E53" s="32">
        <v>102922</v>
      </c>
      <c r="F53" s="62"/>
      <c r="G53" s="32">
        <v>119240</v>
      </c>
      <c r="H53" s="62"/>
      <c r="I53" s="29">
        <v>9734</v>
      </c>
      <c r="J53" s="62"/>
      <c r="K53" s="28">
        <v>9285</v>
      </c>
      <c r="L53" s="62"/>
    </row>
    <row r="54" spans="1:12" ht="21.95" customHeight="1" x14ac:dyDescent="0.2">
      <c r="A54" s="52" t="s">
        <v>181</v>
      </c>
      <c r="B54" s="52"/>
      <c r="C54" s="73">
        <v>11</v>
      </c>
      <c r="D54" s="59"/>
      <c r="E54" s="28">
        <v>680500</v>
      </c>
      <c r="F54" s="62"/>
      <c r="G54" s="28">
        <v>594000</v>
      </c>
      <c r="H54" s="62"/>
      <c r="I54" s="28">
        <v>0</v>
      </c>
      <c r="J54" s="62"/>
      <c r="K54" s="28">
        <v>0</v>
      </c>
      <c r="L54" s="62"/>
    </row>
    <row r="55" spans="1:12" ht="21.95" customHeight="1" x14ac:dyDescent="0.2">
      <c r="A55" s="52" t="s">
        <v>17</v>
      </c>
      <c r="B55" s="52"/>
      <c r="C55" s="59">
        <v>12</v>
      </c>
      <c r="D55" s="59"/>
      <c r="E55" s="32">
        <v>5850000</v>
      </c>
      <c r="F55" s="62"/>
      <c r="G55" s="32">
        <v>5850000</v>
      </c>
      <c r="H55" s="62"/>
      <c r="I55" s="32">
        <v>5850000</v>
      </c>
      <c r="J55" s="62"/>
      <c r="K55" s="28">
        <v>5850000</v>
      </c>
      <c r="L55" s="62"/>
    </row>
    <row r="56" spans="1:12" ht="21.95" customHeight="1" x14ac:dyDescent="0.2">
      <c r="A56" s="54" t="s">
        <v>18</v>
      </c>
      <c r="B56" s="54"/>
      <c r="C56" s="73"/>
      <c r="D56" s="59"/>
      <c r="E56" s="32">
        <v>595024</v>
      </c>
      <c r="F56" s="62"/>
      <c r="G56" s="32">
        <v>387842</v>
      </c>
      <c r="H56" s="62"/>
      <c r="I56" s="28">
        <v>3920</v>
      </c>
      <c r="J56" s="62"/>
      <c r="K56" s="28">
        <v>561</v>
      </c>
      <c r="L56" s="62"/>
    </row>
    <row r="57" spans="1:12" ht="21.95" customHeight="1" x14ac:dyDescent="0.2">
      <c r="A57" s="54" t="s">
        <v>141</v>
      </c>
      <c r="B57" s="54"/>
      <c r="C57" s="73"/>
      <c r="D57" s="59"/>
      <c r="E57" s="32">
        <v>1615742</v>
      </c>
      <c r="F57" s="62"/>
      <c r="G57" s="32">
        <v>1564968</v>
      </c>
      <c r="H57" s="62"/>
      <c r="I57" s="37">
        <v>31402</v>
      </c>
      <c r="J57" s="62"/>
      <c r="K57" s="28">
        <v>56995</v>
      </c>
      <c r="L57" s="62"/>
    </row>
    <row r="58" spans="1:12" ht="21.95" customHeight="1" x14ac:dyDescent="0.2">
      <c r="A58" s="52" t="s">
        <v>74</v>
      </c>
      <c r="B58" s="52"/>
      <c r="C58" s="73"/>
      <c r="D58" s="59"/>
      <c r="E58" s="29">
        <v>1907590</v>
      </c>
      <c r="F58" s="62"/>
      <c r="G58" s="29">
        <v>2157154</v>
      </c>
      <c r="H58" s="62"/>
      <c r="I58" s="28">
        <v>174389</v>
      </c>
      <c r="J58" s="62"/>
      <c r="K58" s="37">
        <v>240906</v>
      </c>
      <c r="L58" s="62"/>
    </row>
    <row r="59" spans="1:12" ht="21.95" customHeight="1" x14ac:dyDescent="0.2">
      <c r="A59" s="52" t="s">
        <v>108</v>
      </c>
      <c r="B59" s="52"/>
      <c r="C59" s="73"/>
      <c r="D59" s="59"/>
      <c r="E59" s="32">
        <v>221541</v>
      </c>
      <c r="F59" s="62"/>
      <c r="G59" s="29">
        <v>330132</v>
      </c>
      <c r="H59" s="62"/>
      <c r="I59" s="37">
        <v>80935</v>
      </c>
      <c r="J59" s="62"/>
      <c r="K59" s="37">
        <v>96555</v>
      </c>
      <c r="L59" s="62"/>
    </row>
    <row r="60" spans="1:12" ht="21.95" customHeight="1" x14ac:dyDescent="0.2">
      <c r="A60" s="106" t="s">
        <v>35</v>
      </c>
      <c r="B60" s="106"/>
      <c r="C60" s="73"/>
      <c r="D60" s="59"/>
      <c r="E60" s="30">
        <f>SUM(E48:E59)</f>
        <v>19765952</v>
      </c>
      <c r="F60" s="62"/>
      <c r="G60" s="30">
        <f>SUM(G48:G59)</f>
        <v>18608379</v>
      </c>
      <c r="H60" s="62"/>
      <c r="I60" s="38">
        <f>SUM(I48:I59)</f>
        <v>13190705</v>
      </c>
      <c r="J60" s="6"/>
      <c r="K60" s="7">
        <f>SUM(K48:K59)</f>
        <v>13710346</v>
      </c>
      <c r="L60" s="2"/>
    </row>
    <row r="61" spans="1:12" ht="21.95" customHeight="1" x14ac:dyDescent="0.2">
      <c r="A61" s="106" t="s">
        <v>36</v>
      </c>
      <c r="B61" s="106"/>
      <c r="C61" s="59"/>
      <c r="D61" s="59"/>
      <c r="E61" s="29"/>
      <c r="F61" s="62"/>
      <c r="G61" s="29"/>
      <c r="H61" s="62"/>
      <c r="I61" s="37"/>
      <c r="J61" s="62"/>
      <c r="K61" s="1"/>
      <c r="L61" s="62"/>
    </row>
    <row r="62" spans="1:12" ht="21.95" customHeight="1" x14ac:dyDescent="0.2">
      <c r="A62" s="52" t="s">
        <v>153</v>
      </c>
      <c r="B62" s="52"/>
      <c r="C62" s="59">
        <v>10</v>
      </c>
      <c r="D62" s="59"/>
      <c r="E62" s="29">
        <v>59023</v>
      </c>
      <c r="F62" s="62"/>
      <c r="G62" s="29">
        <v>68779</v>
      </c>
      <c r="H62" s="62"/>
      <c r="I62" s="29">
        <v>18790</v>
      </c>
      <c r="J62" s="62"/>
      <c r="K62" s="29">
        <v>20460</v>
      </c>
      <c r="L62" s="62"/>
    </row>
    <row r="63" spans="1:12" ht="21.95" customHeight="1" x14ac:dyDescent="0.2">
      <c r="A63" s="52" t="s">
        <v>180</v>
      </c>
      <c r="B63" s="52"/>
      <c r="C63" s="59">
        <v>11</v>
      </c>
      <c r="D63" s="59"/>
      <c r="E63" s="29">
        <v>6184950</v>
      </c>
      <c r="F63" s="62"/>
      <c r="G63" s="29">
        <v>5835950</v>
      </c>
      <c r="H63" s="62"/>
      <c r="I63" s="37">
        <v>0</v>
      </c>
      <c r="J63" s="62"/>
      <c r="K63" s="37">
        <v>0</v>
      </c>
      <c r="L63" s="62"/>
    </row>
    <row r="64" spans="1:12" ht="21.95" customHeight="1" x14ac:dyDescent="0.2">
      <c r="A64" s="52" t="s">
        <v>64</v>
      </c>
      <c r="B64" s="52"/>
      <c r="C64" s="59">
        <v>12</v>
      </c>
      <c r="D64" s="59"/>
      <c r="E64" s="29">
        <v>16464617</v>
      </c>
      <c r="F64" s="62"/>
      <c r="G64" s="29">
        <v>16000000</v>
      </c>
      <c r="H64" s="62"/>
      <c r="I64" s="29">
        <v>16464617</v>
      </c>
      <c r="J64" s="62"/>
      <c r="K64" s="37">
        <v>16000000</v>
      </c>
      <c r="L64" s="62"/>
    </row>
    <row r="65" spans="1:12" ht="21.95" customHeight="1" x14ac:dyDescent="0.2">
      <c r="A65" s="52" t="s">
        <v>19</v>
      </c>
      <c r="B65" s="52"/>
      <c r="C65" s="59"/>
      <c r="D65" s="59"/>
      <c r="E65" s="29">
        <v>374714</v>
      </c>
      <c r="F65" s="62"/>
      <c r="G65" s="29">
        <v>435266</v>
      </c>
      <c r="H65" s="62"/>
      <c r="I65" s="37">
        <v>2612</v>
      </c>
      <c r="J65" s="62"/>
      <c r="K65" s="37">
        <v>3047</v>
      </c>
      <c r="L65" s="62"/>
    </row>
    <row r="66" spans="1:12" ht="21.95" customHeight="1" x14ac:dyDescent="0.2">
      <c r="A66" s="52" t="s">
        <v>198</v>
      </c>
      <c r="B66" s="52"/>
      <c r="C66" s="59"/>
      <c r="D66" s="59"/>
      <c r="E66" s="29">
        <v>316592</v>
      </c>
      <c r="F66" s="62"/>
      <c r="G66" s="29">
        <v>299992</v>
      </c>
      <c r="H66" s="62"/>
      <c r="I66" s="37">
        <v>100365</v>
      </c>
      <c r="J66" s="62"/>
      <c r="K66" s="37">
        <v>108560</v>
      </c>
      <c r="L66" s="62"/>
    </row>
    <row r="67" spans="1:12" ht="21.95" customHeight="1" x14ac:dyDescent="0.2">
      <c r="A67" s="106" t="s">
        <v>37</v>
      </c>
      <c r="B67" s="106"/>
      <c r="C67" s="59"/>
      <c r="D67" s="59"/>
      <c r="E67" s="30">
        <f>SUM(E61:E66)</f>
        <v>23399896</v>
      </c>
      <c r="F67" s="62"/>
      <c r="G67" s="30">
        <f>SUM(G61:G66)</f>
        <v>22639987</v>
      </c>
      <c r="H67" s="29"/>
      <c r="I67" s="30">
        <f>SUM(I61:I66)</f>
        <v>16586384</v>
      </c>
      <c r="J67" s="53"/>
      <c r="K67" s="7">
        <f>SUM(K62:K66)</f>
        <v>16132067</v>
      </c>
      <c r="L67" s="53"/>
    </row>
    <row r="68" spans="1:12" ht="21.95" customHeight="1" x14ac:dyDescent="0.2">
      <c r="A68" s="106" t="s">
        <v>38</v>
      </c>
      <c r="B68" s="106"/>
      <c r="C68" s="49"/>
      <c r="D68" s="49"/>
      <c r="E68" s="7">
        <f>SUM(E60,E67)</f>
        <v>43165848</v>
      </c>
      <c r="F68" s="53"/>
      <c r="G68" s="7">
        <f>SUM(G60,G67)</f>
        <v>41248366</v>
      </c>
      <c r="H68" s="53"/>
      <c r="I68" s="7">
        <f>SUM(I60,I67)</f>
        <v>29777089</v>
      </c>
      <c r="J68" s="53"/>
      <c r="K68" s="7">
        <f>SUM(K60,K67)</f>
        <v>29842413</v>
      </c>
      <c r="L68" s="53"/>
    </row>
    <row r="69" spans="1:12" ht="21.95" customHeight="1" x14ac:dyDescent="0.2">
      <c r="A69" s="52"/>
      <c r="B69" s="52"/>
      <c r="C69" s="73"/>
      <c r="D69" s="52"/>
      <c r="E69" s="3"/>
      <c r="F69" s="52"/>
      <c r="G69" s="3"/>
      <c r="H69" s="52"/>
      <c r="I69" s="3"/>
      <c r="J69" s="58"/>
      <c r="K69" s="3"/>
      <c r="L69" s="58"/>
    </row>
    <row r="70" spans="1:12" ht="21.95" customHeight="1" x14ac:dyDescent="0.2">
      <c r="A70" s="52" t="s">
        <v>1</v>
      </c>
      <c r="B70" s="52"/>
      <c r="C70" s="73"/>
      <c r="D70" s="52"/>
      <c r="E70" s="3"/>
      <c r="F70" s="52"/>
      <c r="G70" s="3"/>
      <c r="H70" s="52"/>
      <c r="I70" s="3"/>
      <c r="J70" s="58"/>
      <c r="K70" s="3"/>
      <c r="L70" s="58"/>
    </row>
    <row r="71" spans="1:12" ht="21.95" customHeight="1" x14ac:dyDescent="0.2">
      <c r="A71" s="52"/>
      <c r="B71" s="52"/>
      <c r="C71" s="73"/>
      <c r="D71" s="52"/>
      <c r="E71" s="3"/>
      <c r="F71" s="52"/>
      <c r="G71" s="3"/>
      <c r="H71" s="52"/>
      <c r="I71" s="3"/>
      <c r="J71" s="58"/>
      <c r="K71" s="3"/>
      <c r="L71" s="58"/>
    </row>
    <row r="72" spans="1:12" ht="21.95" customHeight="1" x14ac:dyDescent="0.2">
      <c r="A72" s="52"/>
      <c r="B72" s="52"/>
      <c r="C72" s="73"/>
      <c r="D72" s="52"/>
      <c r="E72" s="3"/>
      <c r="F72" s="52"/>
      <c r="G72" s="3"/>
      <c r="H72" s="52"/>
      <c r="I72" s="3"/>
      <c r="J72" s="58"/>
      <c r="K72" s="3"/>
      <c r="L72" s="58"/>
    </row>
    <row r="73" spans="1:12" ht="21.95" customHeight="1" x14ac:dyDescent="0.2">
      <c r="B73" s="52"/>
      <c r="C73" s="73"/>
      <c r="D73" s="52"/>
      <c r="E73" s="3"/>
      <c r="F73" s="52"/>
      <c r="G73" s="3"/>
      <c r="H73" s="52"/>
      <c r="I73" s="3"/>
      <c r="J73" s="58"/>
      <c r="K73" s="3"/>
      <c r="L73" s="58"/>
    </row>
    <row r="74" spans="1:12" ht="21.95" customHeight="1" x14ac:dyDescent="0.2">
      <c r="B74" s="52"/>
      <c r="C74" s="73"/>
      <c r="D74" s="52"/>
      <c r="E74" s="3"/>
      <c r="F74" s="52"/>
      <c r="G74" s="3"/>
      <c r="H74" s="52"/>
      <c r="I74" s="3"/>
      <c r="J74" s="58"/>
      <c r="K74" s="3"/>
      <c r="L74" s="58"/>
    </row>
    <row r="75" spans="1:12" ht="21.95" customHeight="1" x14ac:dyDescent="0.2">
      <c r="A75" s="42" t="s">
        <v>106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5"/>
    </row>
    <row r="76" spans="1:12" ht="21.95" customHeight="1" x14ac:dyDescent="0.2">
      <c r="A76" s="106" t="s">
        <v>112</v>
      </c>
      <c r="B76" s="106"/>
      <c r="C76" s="4"/>
      <c r="D76" s="4"/>
      <c r="E76" s="4"/>
      <c r="F76" s="4"/>
      <c r="G76" s="4"/>
      <c r="H76" s="4"/>
      <c r="I76" s="4"/>
      <c r="J76" s="4"/>
      <c r="K76" s="4"/>
      <c r="L76" s="46"/>
    </row>
    <row r="77" spans="1:12" ht="21.95" customHeight="1" x14ac:dyDescent="0.2">
      <c r="A77" s="106" t="s">
        <v>208</v>
      </c>
      <c r="B77" s="106"/>
      <c r="C77" s="106"/>
      <c r="D77" s="42"/>
      <c r="E77" s="42"/>
      <c r="F77" s="42"/>
      <c r="G77" s="42"/>
      <c r="H77" s="42"/>
      <c r="I77" s="42"/>
      <c r="J77" s="42"/>
      <c r="K77" s="42"/>
    </row>
    <row r="78" spans="1:12" ht="21.95" customHeight="1" x14ac:dyDescent="0.2">
      <c r="B78" s="47"/>
      <c r="C78" s="47"/>
      <c r="D78" s="47"/>
      <c r="E78" s="47"/>
      <c r="F78" s="47"/>
      <c r="G78" s="47"/>
      <c r="H78" s="47"/>
      <c r="I78" s="47"/>
      <c r="J78" s="47"/>
      <c r="K78" s="47" t="s">
        <v>122</v>
      </c>
    </row>
    <row r="79" spans="1:12" ht="21.95" customHeight="1" x14ac:dyDescent="0.2">
      <c r="A79" s="47"/>
      <c r="B79" s="47"/>
      <c r="C79" s="47"/>
      <c r="D79" s="47"/>
      <c r="E79" s="115" t="s">
        <v>8</v>
      </c>
      <c r="F79" s="115"/>
      <c r="G79" s="115"/>
      <c r="I79" s="115" t="s">
        <v>9</v>
      </c>
      <c r="J79" s="115"/>
      <c r="K79" s="115"/>
    </row>
    <row r="80" spans="1:12" ht="21.95" customHeight="1" x14ac:dyDescent="0.2">
      <c r="A80" s="48"/>
      <c r="B80" s="48"/>
      <c r="C80" s="68"/>
      <c r="D80" s="105"/>
      <c r="E80" s="69" t="s">
        <v>209</v>
      </c>
      <c r="F80" s="70"/>
      <c r="G80" s="69" t="s">
        <v>193</v>
      </c>
      <c r="H80" s="71"/>
      <c r="I80" s="69" t="s">
        <v>209</v>
      </c>
      <c r="J80" s="70"/>
      <c r="K80" s="69" t="s">
        <v>193</v>
      </c>
      <c r="L80" s="71"/>
    </row>
    <row r="81" spans="1:12" ht="21.95" customHeight="1" x14ac:dyDescent="0.2">
      <c r="A81" s="48"/>
      <c r="B81" s="48"/>
      <c r="C81" s="68"/>
      <c r="D81" s="105"/>
      <c r="E81" s="5" t="s">
        <v>129</v>
      </c>
      <c r="F81" s="49"/>
      <c r="G81" s="5" t="s">
        <v>130</v>
      </c>
      <c r="H81" s="49"/>
      <c r="I81" s="5" t="s">
        <v>129</v>
      </c>
      <c r="J81" s="49"/>
      <c r="K81" s="5" t="s">
        <v>130</v>
      </c>
      <c r="L81" s="49"/>
    </row>
    <row r="82" spans="1:12" ht="21.95" customHeight="1" x14ac:dyDescent="0.2">
      <c r="A82" s="48"/>
      <c r="B82" s="48"/>
      <c r="C82" s="68"/>
      <c r="D82" s="105"/>
      <c r="E82" s="5" t="s">
        <v>131</v>
      </c>
      <c r="F82" s="49"/>
      <c r="G82" s="11"/>
      <c r="H82" s="49"/>
      <c r="I82" s="5" t="s">
        <v>131</v>
      </c>
      <c r="J82" s="49"/>
      <c r="K82" s="5"/>
      <c r="L82" s="49"/>
    </row>
    <row r="83" spans="1:12" ht="21.95" customHeight="1" x14ac:dyDescent="0.2">
      <c r="A83" s="106" t="s">
        <v>149</v>
      </c>
      <c r="B83" s="48"/>
      <c r="C83" s="68"/>
      <c r="D83" s="105"/>
      <c r="E83" s="5"/>
      <c r="F83" s="49"/>
      <c r="G83" s="11"/>
      <c r="H83" s="49"/>
      <c r="I83" s="5"/>
      <c r="J83" s="49"/>
      <c r="K83" s="11"/>
      <c r="L83" s="49"/>
    </row>
    <row r="84" spans="1:12" ht="21.95" customHeight="1" x14ac:dyDescent="0.2">
      <c r="A84" s="106" t="s">
        <v>39</v>
      </c>
      <c r="B84" s="106"/>
      <c r="C84" s="54"/>
      <c r="D84" s="54"/>
      <c r="E84" s="75"/>
      <c r="F84" s="54"/>
      <c r="G84" s="75"/>
      <c r="H84" s="54"/>
      <c r="I84" s="75"/>
      <c r="J84" s="75"/>
      <c r="K84" s="75"/>
      <c r="L84" s="75"/>
    </row>
    <row r="85" spans="1:12" ht="21.95" customHeight="1" x14ac:dyDescent="0.2">
      <c r="A85" s="52" t="s">
        <v>20</v>
      </c>
      <c r="B85" s="57"/>
      <c r="C85" s="59"/>
      <c r="D85" s="59"/>
      <c r="E85" s="58"/>
      <c r="F85" s="59"/>
      <c r="G85" s="58"/>
      <c r="H85" s="59"/>
      <c r="I85" s="58"/>
      <c r="J85" s="58"/>
      <c r="K85" s="58"/>
      <c r="L85" s="58"/>
    </row>
    <row r="86" spans="1:12" ht="21.95" customHeight="1" x14ac:dyDescent="0.2">
      <c r="A86" s="52" t="s">
        <v>169</v>
      </c>
      <c r="B86" s="52"/>
      <c r="C86" s="49"/>
      <c r="D86" s="49"/>
      <c r="E86" s="58"/>
      <c r="F86" s="49"/>
      <c r="G86" s="58"/>
      <c r="H86" s="49"/>
      <c r="I86" s="58"/>
      <c r="J86" s="58"/>
      <c r="K86" s="58"/>
      <c r="L86" s="58"/>
    </row>
    <row r="87" spans="1:12" ht="21.95" customHeight="1" thickBot="1" x14ac:dyDescent="0.25">
      <c r="A87" s="52" t="s">
        <v>170</v>
      </c>
      <c r="B87" s="52"/>
      <c r="C87" s="49"/>
      <c r="D87" s="49"/>
      <c r="E87" s="35">
        <v>3145912</v>
      </c>
      <c r="F87" s="56"/>
      <c r="G87" s="35">
        <v>3145912</v>
      </c>
      <c r="H87" s="56"/>
      <c r="I87" s="35">
        <v>3145912</v>
      </c>
      <c r="J87" s="102"/>
      <c r="K87" s="35">
        <v>3145912</v>
      </c>
      <c r="L87" s="102"/>
    </row>
    <row r="88" spans="1:12" ht="21.95" customHeight="1" thickTop="1" x14ac:dyDescent="0.2">
      <c r="A88" s="52" t="s">
        <v>171</v>
      </c>
      <c r="B88" s="52"/>
      <c r="C88" s="59"/>
      <c r="D88" s="59"/>
      <c r="E88" s="6"/>
      <c r="F88" s="51"/>
      <c r="G88" s="6"/>
      <c r="H88" s="51"/>
      <c r="I88" s="6"/>
      <c r="J88" s="51"/>
      <c r="K88" s="6"/>
      <c r="L88" s="51"/>
    </row>
    <row r="89" spans="1:12" ht="21.95" customHeight="1" x14ac:dyDescent="0.2">
      <c r="A89" s="52" t="s">
        <v>172</v>
      </c>
      <c r="B89" s="52"/>
      <c r="C89" s="59"/>
      <c r="D89" s="59"/>
      <c r="E89" s="32">
        <f>Conso!E24</f>
        <v>3145899</v>
      </c>
      <c r="F89" s="56"/>
      <c r="G89" s="32">
        <f>Conso!E19</f>
        <v>3145899</v>
      </c>
      <c r="H89" s="56"/>
      <c r="I89" s="28">
        <f>'The Company Only'!E22</f>
        <v>3145899</v>
      </c>
      <c r="J89" s="28"/>
      <c r="K89" s="28">
        <f>'The Company Only'!E17</f>
        <v>3145899</v>
      </c>
      <c r="L89" s="37"/>
    </row>
    <row r="90" spans="1:12" ht="21.95" customHeight="1" x14ac:dyDescent="0.2">
      <c r="A90" s="52" t="s">
        <v>96</v>
      </c>
      <c r="B90" s="52"/>
      <c r="C90" s="59"/>
      <c r="D90" s="59"/>
      <c r="E90" s="32">
        <f>Conso!G24</f>
        <v>89416</v>
      </c>
      <c r="F90" s="56"/>
      <c r="G90" s="32">
        <f>Conso!G19</f>
        <v>89416</v>
      </c>
      <c r="H90" s="56"/>
      <c r="I90" s="28">
        <f>'The Company Only'!G22</f>
        <v>89416</v>
      </c>
      <c r="J90" s="51"/>
      <c r="K90" s="28">
        <f>'The Company Only'!G17</f>
        <v>89416</v>
      </c>
      <c r="L90" s="51"/>
    </row>
    <row r="91" spans="1:12" ht="21.95" customHeight="1" x14ac:dyDescent="0.2">
      <c r="A91" s="52" t="s">
        <v>5</v>
      </c>
      <c r="B91" s="52"/>
      <c r="C91" s="59"/>
      <c r="D91" s="59"/>
      <c r="E91" s="32"/>
      <c r="F91" s="56"/>
      <c r="G91" s="32"/>
      <c r="H91" s="56"/>
      <c r="I91" s="28"/>
      <c r="J91" s="51"/>
      <c r="K91" s="28"/>
      <c r="L91" s="51"/>
    </row>
    <row r="92" spans="1:12" ht="21.95" customHeight="1" x14ac:dyDescent="0.2">
      <c r="A92" s="52" t="s">
        <v>21</v>
      </c>
      <c r="B92" s="52"/>
      <c r="C92" s="59"/>
      <c r="D92" s="59"/>
      <c r="E92" s="32">
        <f>Conso!I24</f>
        <v>314591</v>
      </c>
      <c r="F92" s="56"/>
      <c r="G92" s="32">
        <f>Conso!I19</f>
        <v>314591</v>
      </c>
      <c r="H92" s="56"/>
      <c r="I92" s="28">
        <f>'The Company Only'!I22</f>
        <v>314591</v>
      </c>
      <c r="J92" s="51"/>
      <c r="K92" s="28">
        <f>'The Company Only'!I17</f>
        <v>314591</v>
      </c>
      <c r="L92" s="51"/>
    </row>
    <row r="93" spans="1:12" ht="21.95" customHeight="1" x14ac:dyDescent="0.2">
      <c r="A93" s="52" t="s">
        <v>22</v>
      </c>
      <c r="B93" s="52"/>
      <c r="C93" s="59"/>
      <c r="D93" s="49"/>
      <c r="E93" s="36">
        <f>Conso!K24</f>
        <v>40097003</v>
      </c>
      <c r="F93" s="56"/>
      <c r="G93" s="36">
        <f>Conso!K19</f>
        <v>40114473</v>
      </c>
      <c r="H93" s="56"/>
      <c r="I93" s="41">
        <f>'The Company Only'!K22</f>
        <v>21674243</v>
      </c>
      <c r="J93" s="51"/>
      <c r="K93" s="41">
        <f>'The Company Only'!K17</f>
        <v>22623961</v>
      </c>
      <c r="L93" s="51"/>
    </row>
    <row r="94" spans="1:12" ht="21.95" customHeight="1" x14ac:dyDescent="0.2">
      <c r="A94" s="106" t="s">
        <v>76</v>
      </c>
      <c r="B94" s="106"/>
      <c r="C94" s="59"/>
      <c r="E94" s="2">
        <f>SUM(E89:E93)</f>
        <v>43646909</v>
      </c>
      <c r="F94" s="51"/>
      <c r="G94" s="2">
        <f>SUM(G89:G93)</f>
        <v>43664379</v>
      </c>
      <c r="H94" s="51"/>
      <c r="I94" s="2">
        <f>SUM(I89:I93)</f>
        <v>25224149</v>
      </c>
      <c r="J94" s="51"/>
      <c r="K94" s="2">
        <f>SUM(K89:K93)</f>
        <v>26173867</v>
      </c>
      <c r="L94" s="51"/>
    </row>
    <row r="95" spans="1:12" ht="21.95" customHeight="1" x14ac:dyDescent="0.2">
      <c r="A95" s="52" t="s">
        <v>77</v>
      </c>
      <c r="B95" s="52"/>
      <c r="C95" s="59"/>
      <c r="D95" s="49"/>
      <c r="E95" s="29">
        <f>Conso!O24</f>
        <v>-19733</v>
      </c>
      <c r="F95" s="56"/>
      <c r="G95" s="29">
        <f>Conso!O19</f>
        <v>-19628</v>
      </c>
      <c r="H95" s="56"/>
      <c r="I95" s="29">
        <v>0</v>
      </c>
      <c r="J95" s="51"/>
      <c r="K95" s="29">
        <v>0</v>
      </c>
      <c r="L95" s="51"/>
    </row>
    <row r="96" spans="1:12" ht="21.95" customHeight="1" x14ac:dyDescent="0.2">
      <c r="A96" s="106" t="s">
        <v>40</v>
      </c>
      <c r="B96" s="106"/>
      <c r="C96" s="59"/>
      <c r="D96" s="49"/>
      <c r="E96" s="9">
        <f>SUM(E94:E95)</f>
        <v>43627176</v>
      </c>
      <c r="F96" s="51"/>
      <c r="G96" s="9">
        <f>SUM(G94:G95)</f>
        <v>43644751</v>
      </c>
      <c r="H96" s="51"/>
      <c r="I96" s="9">
        <f>SUM(I94:I95)</f>
        <v>25224149</v>
      </c>
      <c r="J96" s="51"/>
      <c r="K96" s="7">
        <f>SUM(K94:K95)</f>
        <v>26173867</v>
      </c>
      <c r="L96" s="51"/>
    </row>
    <row r="97" spans="1:12" ht="21.95" customHeight="1" thickBot="1" x14ac:dyDescent="0.25">
      <c r="A97" s="106" t="s">
        <v>41</v>
      </c>
      <c r="B97" s="106"/>
      <c r="C97" s="49"/>
      <c r="D97" s="49"/>
      <c r="E97" s="10">
        <f>SUM(E68+E96)</f>
        <v>86793024</v>
      </c>
      <c r="F97" s="51"/>
      <c r="G97" s="10">
        <f>SUM(G68+G96)</f>
        <v>84893117</v>
      </c>
      <c r="H97" s="51"/>
      <c r="I97" s="10">
        <f>SUM(I68+I96)</f>
        <v>55001238</v>
      </c>
      <c r="J97" s="51"/>
      <c r="K97" s="10">
        <f>SUM(K68+K96)</f>
        <v>56016280</v>
      </c>
      <c r="L97" s="51"/>
    </row>
    <row r="98" spans="1:12" ht="21.95" customHeight="1" thickTop="1" x14ac:dyDescent="0.2">
      <c r="A98" s="52"/>
      <c r="B98" s="52"/>
      <c r="C98" s="52"/>
      <c r="D98" s="52"/>
      <c r="E98" s="51"/>
      <c r="F98" s="51"/>
      <c r="G98" s="51"/>
      <c r="H98" s="51"/>
      <c r="I98" s="51"/>
      <c r="J98" s="51"/>
      <c r="K98" s="51"/>
    </row>
    <row r="99" spans="1:12" s="101" customFormat="1" ht="21.95" customHeight="1" x14ac:dyDescent="0.2">
      <c r="A99" s="52" t="s">
        <v>1</v>
      </c>
      <c r="B99" s="52"/>
      <c r="C99" s="73"/>
      <c r="D99" s="73"/>
      <c r="E99" s="113"/>
      <c r="F99" s="73"/>
      <c r="G99" s="113"/>
      <c r="H99" s="113"/>
      <c r="I99" s="113"/>
      <c r="K99" s="113"/>
    </row>
    <row r="100" spans="1:12" s="101" customFormat="1" ht="21.95" customHeight="1" x14ac:dyDescent="0.2">
      <c r="A100" s="52"/>
      <c r="B100" s="52"/>
      <c r="C100" s="73"/>
      <c r="D100" s="73"/>
      <c r="E100" s="113"/>
      <c r="F100" s="73"/>
      <c r="G100" s="113"/>
      <c r="H100" s="113"/>
      <c r="I100" s="113"/>
      <c r="K100" s="113"/>
    </row>
    <row r="101" spans="1:12" s="101" customFormat="1" ht="21.95" customHeight="1" x14ac:dyDescent="0.2">
      <c r="A101" s="114"/>
      <c r="B101" s="114"/>
      <c r="C101" s="114"/>
      <c r="D101" s="114"/>
      <c r="E101" s="113"/>
      <c r="F101" s="73"/>
      <c r="G101" s="113"/>
      <c r="H101" s="113"/>
      <c r="I101" s="113"/>
      <c r="K101" s="113"/>
    </row>
    <row r="102" spans="1:12" s="101" customFormat="1" ht="21.95" customHeight="1" x14ac:dyDescent="0.2">
      <c r="C102" s="76"/>
      <c r="D102" s="73"/>
      <c r="E102" s="113"/>
      <c r="F102" s="73"/>
      <c r="G102" s="113"/>
      <c r="H102" s="113"/>
      <c r="I102" s="113"/>
      <c r="K102" s="113"/>
    </row>
    <row r="103" spans="1:12" s="101" customFormat="1" ht="21.95" customHeight="1" x14ac:dyDescent="0.2">
      <c r="D103" s="73"/>
      <c r="E103" s="55" t="s">
        <v>10</v>
      </c>
      <c r="F103" s="73"/>
      <c r="G103" s="99"/>
      <c r="H103" s="99"/>
      <c r="I103" s="99"/>
      <c r="J103" s="99"/>
      <c r="K103" s="99"/>
    </row>
    <row r="104" spans="1:12" s="101" customFormat="1" ht="21.95" customHeight="1" x14ac:dyDescent="0.2">
      <c r="A104" s="114"/>
      <c r="B104" s="114"/>
      <c r="C104" s="114"/>
      <c r="D104" s="114"/>
      <c r="E104" s="113"/>
      <c r="F104" s="73"/>
      <c r="G104" s="113"/>
      <c r="H104" s="113"/>
      <c r="I104" s="113"/>
      <c r="K104" s="113"/>
    </row>
  </sheetData>
  <mergeCells count="6">
    <mergeCell ref="E5:G5"/>
    <mergeCell ref="E42:G42"/>
    <mergeCell ref="E79:G79"/>
    <mergeCell ref="I5:K5"/>
    <mergeCell ref="I42:K42"/>
    <mergeCell ref="I79:K79"/>
  </mergeCells>
  <printOptions horizontalCentered="1" gridLinesSet="0"/>
  <pageMargins left="0.77" right="0.196850393700787" top="0.56000000000000005" bottom="0" header="0.196850393700787" footer="0.196850393700787"/>
  <pageSetup paperSize="9" scale="85" firstPageNumber="6" fitToHeight="0" orientation="portrait" useFirstPageNumber="1" r:id="rId1"/>
  <rowBreaks count="3" manualBreakCount="3">
    <brk id="37" max="15" man="1"/>
    <brk id="74" max="15" man="1"/>
    <brk id="10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73" transitionEvaluation="1" transitionEntry="1"/>
  <dimension ref="A1:L132"/>
  <sheetViews>
    <sheetView showGridLines="0" view="pageBreakPreview" topLeftCell="A73" zoomScale="90" zoomScaleNormal="100" zoomScaleSheetLayoutView="90" workbookViewId="0">
      <selection activeCell="B76" sqref="B76"/>
    </sheetView>
  </sheetViews>
  <sheetFormatPr defaultColWidth="9.85546875" defaultRowHeight="21.95" customHeight="1" x14ac:dyDescent="0.2"/>
  <cols>
    <col min="1" max="1" width="47.7109375" style="99" customWidth="1"/>
    <col min="2" max="2" width="5.7109375" style="99" customWidth="1"/>
    <col min="3" max="3" width="1.7109375" style="99" customWidth="1"/>
    <col min="4" max="4" width="14.5703125" style="99" customWidth="1"/>
    <col min="5" max="5" width="1.7109375" style="99" customWidth="1"/>
    <col min="6" max="6" width="14.5703125" style="99" customWidth="1"/>
    <col min="7" max="7" width="1.7109375" style="99" customWidth="1"/>
    <col min="8" max="8" width="13.7109375" style="99" customWidth="1"/>
    <col min="9" max="9" width="1.7109375" style="99" customWidth="1"/>
    <col min="10" max="10" width="13.7109375" style="99" customWidth="1"/>
    <col min="11" max="11" width="1.7109375" style="99" customWidth="1"/>
    <col min="12" max="16384" width="9.85546875" style="99"/>
  </cols>
  <sheetData>
    <row r="1" spans="1:10" ht="21.95" customHeight="1" x14ac:dyDescent="0.2">
      <c r="J1" s="47" t="s">
        <v>124</v>
      </c>
    </row>
    <row r="2" spans="1:10" ht="21.95" customHeight="1" x14ac:dyDescent="0.2">
      <c r="A2" s="4" t="s">
        <v>106</v>
      </c>
      <c r="B2" s="4"/>
      <c r="C2" s="4"/>
      <c r="D2" s="4"/>
      <c r="E2" s="4"/>
      <c r="F2" s="4"/>
      <c r="G2" s="4"/>
      <c r="H2" s="4"/>
      <c r="I2" s="4"/>
      <c r="J2" s="4"/>
    </row>
    <row r="3" spans="1:10" ht="21.95" customHeight="1" x14ac:dyDescent="0.2">
      <c r="A3" s="106" t="s">
        <v>113</v>
      </c>
      <c r="B3" s="4"/>
      <c r="C3" s="4"/>
      <c r="D3" s="4"/>
      <c r="E3" s="4"/>
      <c r="F3" s="4"/>
      <c r="G3" s="4"/>
      <c r="H3" s="4"/>
      <c r="I3" s="4"/>
      <c r="J3" s="4"/>
    </row>
    <row r="4" spans="1:10" ht="21.95" customHeight="1" x14ac:dyDescent="0.2">
      <c r="A4" s="4" t="s">
        <v>210</v>
      </c>
      <c r="B4" s="4"/>
      <c r="C4" s="4"/>
      <c r="D4" s="4"/>
      <c r="E4" s="4"/>
      <c r="F4" s="4"/>
      <c r="G4" s="4"/>
      <c r="H4" s="4"/>
      <c r="I4" s="4"/>
      <c r="J4" s="4"/>
    </row>
    <row r="5" spans="1:10" ht="21.95" customHeight="1" x14ac:dyDescent="0.2">
      <c r="B5" s="47"/>
      <c r="C5" s="47"/>
      <c r="D5" s="47"/>
      <c r="E5" s="47"/>
      <c r="F5" s="47"/>
      <c r="G5" s="47"/>
      <c r="H5" s="47"/>
      <c r="J5" s="47" t="s">
        <v>123</v>
      </c>
    </row>
    <row r="6" spans="1:10" ht="21.95" customHeight="1" x14ac:dyDescent="0.2">
      <c r="A6" s="48"/>
      <c r="B6" s="48"/>
      <c r="C6" s="48"/>
      <c r="D6" s="115" t="s">
        <v>8</v>
      </c>
      <c r="E6" s="115"/>
      <c r="F6" s="115"/>
      <c r="G6" s="48"/>
      <c r="H6" s="115" t="s">
        <v>9</v>
      </c>
      <c r="I6" s="116"/>
      <c r="J6" s="116"/>
    </row>
    <row r="7" spans="1:10" ht="21.95" customHeight="1" x14ac:dyDescent="0.2">
      <c r="A7" s="49"/>
      <c r="B7" s="50" t="s">
        <v>0</v>
      </c>
      <c r="C7" s="50"/>
      <c r="D7" s="12">
        <v>2025</v>
      </c>
      <c r="E7" s="50"/>
      <c r="F7" s="12" t="s">
        <v>194</v>
      </c>
      <c r="G7" s="49"/>
      <c r="H7" s="12">
        <v>2025</v>
      </c>
      <c r="I7" s="50"/>
      <c r="J7" s="12" t="s">
        <v>194</v>
      </c>
    </row>
    <row r="8" spans="1:10" ht="21.95" customHeight="1" x14ac:dyDescent="0.2">
      <c r="A8" s="106" t="s">
        <v>104</v>
      </c>
      <c r="B8" s="50"/>
      <c r="C8" s="50"/>
      <c r="D8" s="12"/>
      <c r="E8" s="50"/>
      <c r="F8" s="12"/>
      <c r="G8" s="49"/>
      <c r="H8" s="12"/>
      <c r="I8" s="50"/>
      <c r="J8" s="12"/>
    </row>
    <row r="9" spans="1:10" ht="21.95" customHeight="1" x14ac:dyDescent="0.2">
      <c r="A9" s="106" t="s">
        <v>42</v>
      </c>
      <c r="B9" s="59"/>
      <c r="C9" s="52"/>
      <c r="D9" s="52"/>
      <c r="E9" s="52"/>
      <c r="F9" s="52"/>
      <c r="G9" s="52"/>
      <c r="H9" s="52"/>
      <c r="J9" s="52"/>
    </row>
    <row r="10" spans="1:10" ht="21.95" customHeight="1" x14ac:dyDescent="0.2">
      <c r="A10" s="101" t="s">
        <v>139</v>
      </c>
      <c r="B10" s="59"/>
      <c r="C10" s="59"/>
      <c r="D10" s="53">
        <v>9695453</v>
      </c>
      <c r="E10" s="61"/>
      <c r="F10" s="53">
        <v>9443665</v>
      </c>
      <c r="G10" s="61"/>
      <c r="H10" s="53">
        <v>17345</v>
      </c>
      <c r="I10" s="61"/>
      <c r="J10" s="53">
        <v>30575</v>
      </c>
    </row>
    <row r="11" spans="1:10" ht="21.95" customHeight="1" x14ac:dyDescent="0.2">
      <c r="A11" s="99" t="s">
        <v>57</v>
      </c>
      <c r="B11" s="59"/>
      <c r="C11" s="59"/>
      <c r="D11" s="53">
        <v>171114</v>
      </c>
      <c r="E11" s="61"/>
      <c r="F11" s="53">
        <v>231560</v>
      </c>
      <c r="G11" s="61"/>
      <c r="H11" s="53">
        <v>0</v>
      </c>
      <c r="I11" s="61"/>
      <c r="J11" s="53">
        <v>0</v>
      </c>
    </row>
    <row r="12" spans="1:10" ht="21.95" customHeight="1" x14ac:dyDescent="0.2">
      <c r="A12" s="99" t="s">
        <v>119</v>
      </c>
      <c r="B12" s="59">
        <v>2</v>
      </c>
      <c r="C12" s="59"/>
      <c r="D12" s="53">
        <v>71978</v>
      </c>
      <c r="E12" s="61"/>
      <c r="F12" s="53">
        <v>113331</v>
      </c>
      <c r="G12" s="61"/>
      <c r="H12" s="53">
        <v>71978</v>
      </c>
      <c r="I12" s="61"/>
      <c r="J12" s="23">
        <v>113331</v>
      </c>
    </row>
    <row r="13" spans="1:10" ht="21.95" customHeight="1" x14ac:dyDescent="0.2">
      <c r="A13" s="99" t="s">
        <v>78</v>
      </c>
      <c r="B13" s="59">
        <v>2</v>
      </c>
      <c r="C13" s="59"/>
      <c r="D13" s="53">
        <v>9756</v>
      </c>
      <c r="E13" s="61"/>
      <c r="F13" s="53">
        <v>14002</v>
      </c>
      <c r="G13" s="61"/>
      <c r="H13" s="53">
        <v>447232</v>
      </c>
      <c r="I13" s="61"/>
      <c r="J13" s="23">
        <v>457833</v>
      </c>
    </row>
    <row r="14" spans="1:10" ht="21.95" customHeight="1" x14ac:dyDescent="0.2">
      <c r="A14" s="52" t="s">
        <v>23</v>
      </c>
      <c r="B14" s="59">
        <v>2</v>
      </c>
      <c r="C14" s="59"/>
      <c r="D14" s="53">
        <v>79500</v>
      </c>
      <c r="E14" s="61"/>
      <c r="F14" s="44">
        <v>74815</v>
      </c>
      <c r="G14" s="61"/>
      <c r="H14" s="53">
        <v>52929</v>
      </c>
      <c r="I14" s="61"/>
      <c r="J14" s="24">
        <v>74071</v>
      </c>
    </row>
    <row r="15" spans="1:10" ht="21.95" customHeight="1" x14ac:dyDescent="0.2">
      <c r="A15" s="106" t="s">
        <v>43</v>
      </c>
      <c r="B15" s="59"/>
      <c r="C15" s="59"/>
      <c r="D15" s="7">
        <f>SUM(D10:D14)</f>
        <v>10027801</v>
      </c>
      <c r="E15" s="61"/>
      <c r="F15" s="7">
        <f>SUM(F10:F14)</f>
        <v>9877373</v>
      </c>
      <c r="G15" s="61"/>
      <c r="H15" s="7">
        <f>SUM(H10:H14)</f>
        <v>589484</v>
      </c>
      <c r="I15" s="61"/>
      <c r="J15" s="25">
        <f>SUM(J10:J14)</f>
        <v>675810</v>
      </c>
    </row>
    <row r="16" spans="1:10" ht="21.95" customHeight="1" x14ac:dyDescent="0.2">
      <c r="A16" s="106" t="s">
        <v>44</v>
      </c>
      <c r="B16" s="59"/>
      <c r="C16" s="59"/>
      <c r="D16" s="1"/>
      <c r="E16" s="61"/>
      <c r="F16" s="1"/>
      <c r="G16" s="61"/>
      <c r="H16" s="1"/>
      <c r="I16" s="61"/>
      <c r="J16" s="23"/>
    </row>
    <row r="17" spans="1:10" ht="21.95" customHeight="1" x14ac:dyDescent="0.2">
      <c r="A17" s="52" t="s">
        <v>132</v>
      </c>
      <c r="B17" s="59"/>
      <c r="C17" s="59"/>
      <c r="D17" s="53">
        <v>6862395</v>
      </c>
      <c r="E17" s="61"/>
      <c r="F17" s="44">
        <v>6318217</v>
      </c>
      <c r="G17" s="61"/>
      <c r="H17" s="53">
        <v>23058</v>
      </c>
      <c r="I17" s="61"/>
      <c r="J17" s="24">
        <v>22003</v>
      </c>
    </row>
    <row r="18" spans="1:10" ht="21.95" customHeight="1" x14ac:dyDescent="0.2">
      <c r="A18" s="52" t="s">
        <v>133</v>
      </c>
      <c r="B18" s="59"/>
      <c r="C18" s="59"/>
      <c r="D18" s="53">
        <v>28767</v>
      </c>
      <c r="E18" s="61"/>
      <c r="F18" s="44">
        <v>55441</v>
      </c>
      <c r="G18" s="61"/>
      <c r="H18" s="53">
        <v>0</v>
      </c>
      <c r="I18" s="61"/>
      <c r="J18" s="24">
        <v>0</v>
      </c>
    </row>
    <row r="19" spans="1:10" ht="21.95" customHeight="1" x14ac:dyDescent="0.2">
      <c r="A19" s="52" t="s">
        <v>46</v>
      </c>
      <c r="B19" s="59"/>
      <c r="C19" s="59"/>
      <c r="D19" s="53">
        <v>796298</v>
      </c>
      <c r="E19" s="62"/>
      <c r="F19" s="44">
        <v>797417</v>
      </c>
      <c r="G19" s="62"/>
      <c r="H19" s="53">
        <v>6511</v>
      </c>
      <c r="I19" s="62"/>
      <c r="J19" s="24">
        <v>13019</v>
      </c>
    </row>
    <row r="20" spans="1:10" ht="21.95" customHeight="1" x14ac:dyDescent="0.2">
      <c r="A20" s="52" t="s">
        <v>47</v>
      </c>
      <c r="B20" s="59"/>
      <c r="C20" s="59"/>
      <c r="D20" s="53">
        <v>1045329</v>
      </c>
      <c r="E20" s="62"/>
      <c r="F20" s="44">
        <v>1061846</v>
      </c>
      <c r="G20" s="62"/>
      <c r="H20" s="53">
        <v>113504</v>
      </c>
      <c r="I20" s="62"/>
      <c r="J20" s="24">
        <v>96871</v>
      </c>
    </row>
    <row r="21" spans="1:10" ht="21.95" customHeight="1" x14ac:dyDescent="0.2">
      <c r="A21" s="99" t="s">
        <v>144</v>
      </c>
      <c r="B21" s="60"/>
      <c r="C21" s="59"/>
      <c r="D21" s="53">
        <v>3629</v>
      </c>
      <c r="E21" s="62"/>
      <c r="F21" s="44">
        <v>451</v>
      </c>
      <c r="G21" s="62"/>
      <c r="H21" s="53">
        <v>0</v>
      </c>
      <c r="I21" s="62"/>
      <c r="J21" s="24">
        <v>0</v>
      </c>
    </row>
    <row r="22" spans="1:10" ht="21.95" customHeight="1" x14ac:dyDescent="0.2">
      <c r="A22" s="106" t="s">
        <v>45</v>
      </c>
      <c r="B22" s="59"/>
      <c r="C22" s="59"/>
      <c r="D22" s="7">
        <f>SUM(D17:D21)</f>
        <v>8736418</v>
      </c>
      <c r="E22" s="62"/>
      <c r="F22" s="7">
        <f>SUM(F17:F21)</f>
        <v>8233372</v>
      </c>
      <c r="G22" s="62"/>
      <c r="H22" s="7">
        <f>SUM(H17:H21)</f>
        <v>143073</v>
      </c>
      <c r="I22" s="62"/>
      <c r="J22" s="7">
        <f>SUM(J17:J21)</f>
        <v>131893</v>
      </c>
    </row>
    <row r="23" spans="1:10" ht="21.95" customHeight="1" x14ac:dyDescent="0.2">
      <c r="A23" s="106" t="s">
        <v>159</v>
      </c>
      <c r="B23" s="59"/>
      <c r="C23" s="59"/>
      <c r="D23" s="1">
        <f>SUM(D15-D22)</f>
        <v>1291383</v>
      </c>
      <c r="E23" s="62"/>
      <c r="F23" s="1">
        <f>SUM(F15-F22)</f>
        <v>1644001</v>
      </c>
      <c r="G23" s="62"/>
      <c r="H23" s="1">
        <f>SUM(H15-H22)</f>
        <v>446411</v>
      </c>
      <c r="I23" s="62"/>
      <c r="J23" s="1">
        <f>SUM(J15-J22)</f>
        <v>543917</v>
      </c>
    </row>
    <row r="24" spans="1:10" ht="21.95" customHeight="1" x14ac:dyDescent="0.2">
      <c r="A24" s="99" t="s">
        <v>160</v>
      </c>
      <c r="B24" s="59">
        <v>6</v>
      </c>
      <c r="C24" s="59"/>
      <c r="D24" s="43">
        <v>85952</v>
      </c>
      <c r="E24" s="62"/>
      <c r="F24" s="43">
        <v>154180</v>
      </c>
      <c r="G24" s="62"/>
      <c r="H24" s="43">
        <v>0</v>
      </c>
      <c r="I24" s="62"/>
      <c r="J24" s="26">
        <v>0</v>
      </c>
    </row>
    <row r="25" spans="1:10" ht="21.95" customHeight="1" x14ac:dyDescent="0.2">
      <c r="A25" s="106" t="s">
        <v>101</v>
      </c>
      <c r="B25" s="59"/>
      <c r="C25" s="59"/>
      <c r="D25" s="1">
        <f>SUM(D23:D24)</f>
        <v>1377335</v>
      </c>
      <c r="E25" s="62"/>
      <c r="F25" s="1">
        <f>SUM(F23:F24)</f>
        <v>1798181</v>
      </c>
      <c r="G25" s="62"/>
      <c r="H25" s="1">
        <f>SUM(H23:H24)</f>
        <v>446411</v>
      </c>
      <c r="I25" s="62"/>
      <c r="J25" s="23">
        <f>SUM(J23:J24)</f>
        <v>543917</v>
      </c>
    </row>
    <row r="26" spans="1:10" ht="21.95" customHeight="1" x14ac:dyDescent="0.2">
      <c r="A26" s="99" t="s">
        <v>48</v>
      </c>
      <c r="B26" s="59"/>
      <c r="C26" s="59"/>
      <c r="D26" s="43">
        <v>-138715</v>
      </c>
      <c r="E26" s="62"/>
      <c r="F26" s="43">
        <v>-172930</v>
      </c>
      <c r="G26" s="62"/>
      <c r="H26" s="43">
        <v>-227931</v>
      </c>
      <c r="I26" s="62"/>
      <c r="J26" s="26">
        <v>-257818</v>
      </c>
    </row>
    <row r="27" spans="1:10" ht="21.95" customHeight="1" x14ac:dyDescent="0.2">
      <c r="A27" s="106" t="s">
        <v>102</v>
      </c>
      <c r="B27" s="59"/>
      <c r="C27" s="59"/>
      <c r="D27" s="44">
        <f>SUM(D25:D26)</f>
        <v>1238620</v>
      </c>
      <c r="E27" s="61"/>
      <c r="F27" s="44">
        <f>SUM(F25:F26)</f>
        <v>1625251</v>
      </c>
      <c r="G27" s="61"/>
      <c r="H27" s="44">
        <f>SUM(H25:H26)</f>
        <v>218480</v>
      </c>
      <c r="I27" s="61"/>
      <c r="J27" s="24">
        <f>SUM(J25:J26)</f>
        <v>286099</v>
      </c>
    </row>
    <row r="28" spans="1:10" ht="21.95" customHeight="1" x14ac:dyDescent="0.2">
      <c r="A28" s="99" t="s">
        <v>103</v>
      </c>
      <c r="B28" s="59">
        <v>13</v>
      </c>
      <c r="C28" s="59"/>
      <c r="D28" s="43">
        <v>-232359</v>
      </c>
      <c r="E28" s="62"/>
      <c r="F28" s="43">
        <v>-356811</v>
      </c>
      <c r="G28" s="62"/>
      <c r="H28" s="43">
        <v>-42869</v>
      </c>
      <c r="I28" s="62"/>
      <c r="J28" s="26">
        <v>-57448</v>
      </c>
    </row>
    <row r="29" spans="1:10" ht="21.95" customHeight="1" x14ac:dyDescent="0.2">
      <c r="A29" s="106" t="s">
        <v>125</v>
      </c>
      <c r="B29" s="59"/>
      <c r="C29" s="59"/>
      <c r="D29" s="25">
        <f>SUM(D27:D28)</f>
        <v>1006261</v>
      </c>
      <c r="E29" s="62"/>
      <c r="F29" s="25">
        <f>SUM(F27:F28)</f>
        <v>1268440</v>
      </c>
      <c r="G29" s="62"/>
      <c r="H29" s="25">
        <f>SUM(H27:H28)</f>
        <v>175611</v>
      </c>
      <c r="I29" s="62"/>
      <c r="J29" s="25">
        <f>SUM(J27:J28)</f>
        <v>228651</v>
      </c>
    </row>
    <row r="30" spans="1:10" ht="21.95" customHeight="1" x14ac:dyDescent="0.2">
      <c r="A30" s="49"/>
      <c r="B30" s="50"/>
      <c r="C30" s="50"/>
      <c r="D30" s="12"/>
      <c r="E30" s="50"/>
      <c r="F30" s="12"/>
      <c r="G30" s="49"/>
      <c r="H30" s="12"/>
      <c r="I30" s="50"/>
      <c r="J30" s="12"/>
    </row>
    <row r="31" spans="1:10" ht="21.95" customHeight="1" x14ac:dyDescent="0.2">
      <c r="A31" s="106" t="s">
        <v>80</v>
      </c>
      <c r="D31" s="1"/>
      <c r="E31" s="62"/>
      <c r="F31" s="1"/>
      <c r="G31" s="62"/>
      <c r="H31" s="1"/>
      <c r="I31" s="62"/>
      <c r="J31" s="1"/>
    </row>
    <row r="32" spans="1:10" ht="21.95" customHeight="1" x14ac:dyDescent="0.2">
      <c r="A32" s="106" t="s">
        <v>126</v>
      </c>
      <c r="D32" s="66">
        <v>0</v>
      </c>
      <c r="E32" s="65"/>
      <c r="F32" s="66">
        <v>0</v>
      </c>
      <c r="G32" s="65"/>
      <c r="H32" s="66">
        <v>0</v>
      </c>
      <c r="I32" s="65"/>
      <c r="J32" s="66">
        <v>0</v>
      </c>
    </row>
    <row r="33" spans="1:10" ht="21.95" customHeight="1" x14ac:dyDescent="0.2">
      <c r="D33" s="65"/>
      <c r="E33" s="65"/>
      <c r="F33" s="65"/>
      <c r="G33" s="65"/>
      <c r="H33" s="65"/>
      <c r="I33" s="65"/>
      <c r="J33" s="65"/>
    </row>
    <row r="34" spans="1:10" ht="21.95" customHeight="1" thickBot="1" x14ac:dyDescent="0.25">
      <c r="A34" s="106" t="s">
        <v>127</v>
      </c>
      <c r="D34" s="67">
        <f>D29+D32</f>
        <v>1006261</v>
      </c>
      <c r="E34" s="65"/>
      <c r="F34" s="67">
        <f>F29+F32</f>
        <v>1268440</v>
      </c>
      <c r="G34" s="65"/>
      <c r="H34" s="67">
        <f>H29+H32</f>
        <v>175611</v>
      </c>
      <c r="I34" s="65"/>
      <c r="J34" s="67">
        <f>J29+J32</f>
        <v>228651</v>
      </c>
    </row>
    <row r="35" spans="1:10" ht="21.95" customHeight="1" thickTop="1" x14ac:dyDescent="0.2">
      <c r="B35" s="59"/>
      <c r="C35" s="59"/>
      <c r="D35" s="8"/>
      <c r="E35" s="61"/>
      <c r="F35" s="8"/>
      <c r="G35" s="61"/>
      <c r="H35" s="8"/>
      <c r="I35" s="61"/>
      <c r="J35" s="8"/>
    </row>
    <row r="36" spans="1:10" ht="21.95" customHeight="1" x14ac:dyDescent="0.2">
      <c r="A36" s="52" t="s">
        <v>1</v>
      </c>
      <c r="D36" s="1"/>
      <c r="E36" s="62"/>
      <c r="F36" s="1"/>
      <c r="G36" s="1"/>
      <c r="H36" s="1"/>
      <c r="J36" s="1"/>
    </row>
    <row r="37" spans="1:10" ht="21.95" customHeight="1" x14ac:dyDescent="0.2">
      <c r="J37" s="47" t="s">
        <v>124</v>
      </c>
    </row>
    <row r="38" spans="1:10" ht="21.95" customHeight="1" x14ac:dyDescent="0.2">
      <c r="A38" s="4" t="s">
        <v>106</v>
      </c>
      <c r="B38" s="4"/>
      <c r="C38" s="4"/>
      <c r="D38" s="4"/>
      <c r="E38" s="4"/>
      <c r="F38" s="4"/>
      <c r="G38" s="4"/>
      <c r="H38" s="4"/>
      <c r="I38" s="4"/>
      <c r="J38" s="4"/>
    </row>
    <row r="39" spans="1:10" ht="21.95" customHeight="1" x14ac:dyDescent="0.2">
      <c r="A39" s="106" t="s">
        <v>114</v>
      </c>
      <c r="B39" s="4"/>
      <c r="C39" s="4"/>
      <c r="D39" s="4"/>
      <c r="E39" s="4"/>
      <c r="F39" s="4"/>
      <c r="G39" s="4"/>
      <c r="H39" s="4"/>
      <c r="I39" s="4"/>
      <c r="J39" s="4"/>
    </row>
    <row r="40" spans="1:10" ht="21.95" customHeight="1" x14ac:dyDescent="0.2">
      <c r="A40" s="4" t="s">
        <v>210</v>
      </c>
      <c r="B40" s="4"/>
      <c r="C40" s="4"/>
      <c r="D40" s="4"/>
      <c r="E40" s="4"/>
      <c r="F40" s="4"/>
      <c r="G40" s="4"/>
      <c r="H40" s="4"/>
      <c r="I40" s="4"/>
      <c r="J40" s="4"/>
    </row>
    <row r="41" spans="1:10" ht="21.95" customHeight="1" x14ac:dyDescent="0.2">
      <c r="B41" s="47"/>
      <c r="C41" s="47"/>
      <c r="D41" s="47"/>
      <c r="E41" s="47"/>
      <c r="F41" s="47"/>
      <c r="G41" s="47"/>
      <c r="H41" s="47"/>
      <c r="I41" s="47"/>
      <c r="J41" s="47" t="s">
        <v>123</v>
      </c>
    </row>
    <row r="42" spans="1:10" ht="21.95" customHeight="1" x14ac:dyDescent="0.2">
      <c r="A42" s="48"/>
      <c r="B42" s="48"/>
      <c r="C42" s="48"/>
      <c r="D42" s="115" t="s">
        <v>8</v>
      </c>
      <c r="E42" s="115"/>
      <c r="F42" s="115"/>
      <c r="G42" s="48"/>
      <c r="H42" s="115" t="s">
        <v>9</v>
      </c>
      <c r="I42" s="116"/>
      <c r="J42" s="116"/>
    </row>
    <row r="43" spans="1:10" ht="21.95" customHeight="1" x14ac:dyDescent="0.2">
      <c r="A43" s="49"/>
      <c r="B43" s="50" t="s">
        <v>0</v>
      </c>
      <c r="C43" s="50"/>
      <c r="D43" s="12">
        <v>2025</v>
      </c>
      <c r="E43" s="50"/>
      <c r="F43" s="12" t="s">
        <v>194</v>
      </c>
      <c r="G43" s="49"/>
      <c r="H43" s="12">
        <v>2025</v>
      </c>
      <c r="I43" s="50"/>
      <c r="J43" s="12" t="s">
        <v>194</v>
      </c>
    </row>
    <row r="44" spans="1:10" ht="21.95" customHeight="1" x14ac:dyDescent="0.2">
      <c r="A44" s="106" t="s">
        <v>167</v>
      </c>
      <c r="D44" s="1"/>
      <c r="E44" s="62"/>
      <c r="F44" s="1"/>
      <c r="G44" s="1"/>
      <c r="H44" s="1"/>
      <c r="J44" s="1"/>
    </row>
    <row r="45" spans="1:10" ht="21.95" customHeight="1" thickBot="1" x14ac:dyDescent="0.25">
      <c r="A45" s="99" t="s">
        <v>81</v>
      </c>
      <c r="B45" s="59"/>
      <c r="C45" s="59"/>
      <c r="D45" s="1">
        <f>SUM(D47-D46)</f>
        <v>1006324</v>
      </c>
      <c r="E45" s="62"/>
      <c r="F45" s="1">
        <f>SUM(F47-F46)</f>
        <v>1268796</v>
      </c>
      <c r="G45" s="1"/>
      <c r="H45" s="13">
        <f>SUM(H29)</f>
        <v>175611</v>
      </c>
      <c r="I45" s="53"/>
      <c r="J45" s="13">
        <f>SUM(J29)</f>
        <v>228651</v>
      </c>
    </row>
    <row r="46" spans="1:10" ht="21.95" customHeight="1" thickTop="1" x14ac:dyDescent="0.2">
      <c r="A46" s="99" t="s">
        <v>77</v>
      </c>
      <c r="B46" s="59"/>
      <c r="C46" s="59"/>
      <c r="D46" s="43">
        <v>-63</v>
      </c>
      <c r="E46" s="62"/>
      <c r="F46" s="26">
        <v>-356</v>
      </c>
      <c r="G46" s="1"/>
      <c r="H46" s="1"/>
      <c r="I46" s="53"/>
      <c r="J46" s="1"/>
    </row>
    <row r="47" spans="1:10" ht="21.95" customHeight="1" thickBot="1" x14ac:dyDescent="0.25">
      <c r="A47" s="99" t="s">
        <v>3</v>
      </c>
      <c r="B47" s="59"/>
      <c r="C47" s="59"/>
      <c r="D47" s="13">
        <f>SUM(D29)</f>
        <v>1006261</v>
      </c>
      <c r="E47" s="62"/>
      <c r="F47" s="13">
        <f>SUM(F29)</f>
        <v>1268440</v>
      </c>
      <c r="G47" s="1"/>
      <c r="H47" s="1"/>
      <c r="I47" s="53"/>
      <c r="J47" s="1"/>
    </row>
    <row r="48" spans="1:10" ht="21.95" customHeight="1" thickTop="1" x14ac:dyDescent="0.2">
      <c r="B48" s="59"/>
      <c r="C48" s="59"/>
      <c r="D48" s="8"/>
      <c r="E48" s="61"/>
      <c r="F48" s="8"/>
      <c r="G48" s="8"/>
      <c r="H48" s="8"/>
      <c r="I48" s="53"/>
      <c r="J48" s="8"/>
    </row>
    <row r="49" spans="1:12" ht="21.95" customHeight="1" x14ac:dyDescent="0.2">
      <c r="A49" s="106" t="s">
        <v>82</v>
      </c>
      <c r="B49" s="59"/>
      <c r="C49" s="59"/>
      <c r="D49" s="1"/>
      <c r="E49" s="62"/>
      <c r="F49" s="1"/>
      <c r="G49" s="1"/>
      <c r="H49" s="1"/>
      <c r="I49" s="53"/>
      <c r="J49" s="1"/>
    </row>
    <row r="50" spans="1:12" ht="21.95" customHeight="1" thickBot="1" x14ac:dyDescent="0.25">
      <c r="A50" s="99" t="s">
        <v>81</v>
      </c>
      <c r="B50" s="59"/>
      <c r="C50" s="59"/>
      <c r="D50" s="1">
        <f>SUM(D52-D51)</f>
        <v>1006324</v>
      </c>
      <c r="E50" s="62"/>
      <c r="F50" s="1">
        <f>SUM(F52-F51)</f>
        <v>1268796</v>
      </c>
      <c r="G50" s="1"/>
      <c r="H50" s="13">
        <f>SUM(H34)</f>
        <v>175611</v>
      </c>
      <c r="I50" s="53"/>
      <c r="J50" s="13">
        <f>SUM(J34)</f>
        <v>228651</v>
      </c>
    </row>
    <row r="51" spans="1:12" ht="21.95" customHeight="1" thickTop="1" x14ac:dyDescent="0.2">
      <c r="A51" s="99" t="s">
        <v>77</v>
      </c>
      <c r="B51" s="59"/>
      <c r="C51" s="59"/>
      <c r="D51" s="43">
        <v>-63</v>
      </c>
      <c r="E51" s="62"/>
      <c r="F51" s="26">
        <v>-356</v>
      </c>
      <c r="G51" s="1"/>
      <c r="H51" s="1"/>
      <c r="I51" s="53"/>
      <c r="J51" s="1"/>
    </row>
    <row r="52" spans="1:12" ht="21.95" customHeight="1" thickBot="1" x14ac:dyDescent="0.25">
      <c r="A52" s="99" t="s">
        <v>3</v>
      </c>
      <c r="B52" s="59"/>
      <c r="C52" s="59"/>
      <c r="D52" s="13">
        <f>D34</f>
        <v>1006261</v>
      </c>
      <c r="E52" s="62"/>
      <c r="F52" s="13">
        <f>SUM(F34)</f>
        <v>1268440</v>
      </c>
      <c r="G52" s="1"/>
      <c r="H52" s="1"/>
      <c r="I52" s="53"/>
      <c r="J52" s="1"/>
    </row>
    <row r="53" spans="1:12" ht="21.95" customHeight="1" thickTop="1" x14ac:dyDescent="0.2">
      <c r="B53" s="59"/>
      <c r="C53" s="59"/>
      <c r="D53" s="8"/>
      <c r="E53" s="61"/>
      <c r="F53" s="8"/>
      <c r="G53" s="8"/>
      <c r="H53" s="8"/>
      <c r="I53" s="53"/>
      <c r="J53" s="8"/>
    </row>
    <row r="54" spans="1:12" ht="21.95" customHeight="1" x14ac:dyDescent="0.2">
      <c r="A54" s="106" t="s">
        <v>83</v>
      </c>
      <c r="B54" s="59">
        <v>14</v>
      </c>
      <c r="C54" s="59"/>
      <c r="D54" s="8"/>
      <c r="E54" s="61"/>
      <c r="F54" s="8"/>
      <c r="G54" s="8"/>
      <c r="H54" s="8"/>
      <c r="I54" s="53"/>
      <c r="J54" s="8"/>
    </row>
    <row r="55" spans="1:12" ht="21.95" customHeight="1" x14ac:dyDescent="0.2">
      <c r="A55" s="99" t="s">
        <v>84</v>
      </c>
      <c r="B55" s="59"/>
      <c r="C55" s="59"/>
      <c r="D55" s="14"/>
      <c r="E55" s="62"/>
      <c r="F55" s="14"/>
      <c r="G55" s="14"/>
      <c r="H55" s="14"/>
      <c r="I55" s="53"/>
      <c r="J55" s="14"/>
    </row>
    <row r="56" spans="1:12" ht="21.95" customHeight="1" thickBot="1" x14ac:dyDescent="0.25">
      <c r="A56" s="99" t="s">
        <v>158</v>
      </c>
      <c r="B56" s="59"/>
      <c r="C56" s="59"/>
      <c r="D56" s="77">
        <f>D45/D58</f>
        <v>0.3198843955257305</v>
      </c>
      <c r="E56" s="15"/>
      <c r="F56" s="77">
        <f>F45/F58</f>
        <v>0.40331746187655737</v>
      </c>
      <c r="G56" s="16"/>
      <c r="H56" s="77">
        <f>H45/H58</f>
        <v>5.582219899621698E-2</v>
      </c>
      <c r="I56" s="17"/>
      <c r="J56" s="77">
        <f>J45/J58</f>
        <v>7.2682244407719379E-2</v>
      </c>
      <c r="K56" s="111"/>
      <c r="L56" s="111"/>
    </row>
    <row r="57" spans="1:12" ht="21.95" customHeight="1" thickTop="1" x14ac:dyDescent="0.2">
      <c r="A57" s="99" t="s">
        <v>136</v>
      </c>
      <c r="B57" s="59"/>
      <c r="C57" s="59"/>
      <c r="D57" s="18"/>
      <c r="E57" s="15"/>
      <c r="F57" s="18"/>
      <c r="G57" s="16"/>
      <c r="H57" s="18"/>
      <c r="I57" s="17"/>
      <c r="J57" s="18"/>
    </row>
    <row r="58" spans="1:12" ht="21.95" customHeight="1" thickBot="1" x14ac:dyDescent="0.25">
      <c r="A58" s="99" t="s">
        <v>135</v>
      </c>
      <c r="B58" s="59"/>
      <c r="C58" s="59"/>
      <c r="D58" s="19">
        <v>3145899</v>
      </c>
      <c r="E58" s="15"/>
      <c r="F58" s="19">
        <v>3145899</v>
      </c>
      <c r="G58" s="15"/>
      <c r="H58" s="19">
        <v>3145899</v>
      </c>
      <c r="I58" s="15"/>
      <c r="J58" s="19">
        <v>3145899</v>
      </c>
    </row>
    <row r="59" spans="1:12" ht="21.95" customHeight="1" thickTop="1" x14ac:dyDescent="0.2">
      <c r="A59" s="52"/>
      <c r="B59" s="59"/>
      <c r="C59" s="59"/>
      <c r="D59" s="20"/>
      <c r="E59" s="15"/>
      <c r="F59" s="20"/>
      <c r="G59" s="20"/>
      <c r="H59" s="20"/>
      <c r="I59" s="21"/>
      <c r="J59" s="20"/>
    </row>
    <row r="60" spans="1:12" ht="21.95" customHeight="1" x14ac:dyDescent="0.2">
      <c r="A60" s="52" t="s">
        <v>1</v>
      </c>
    </row>
    <row r="61" spans="1:12" ht="21.95" customHeight="1" x14ac:dyDescent="0.2">
      <c r="A61" s="52"/>
    </row>
    <row r="62" spans="1:12" ht="21.95" customHeight="1" x14ac:dyDescent="0.2">
      <c r="J62" s="47" t="s">
        <v>124</v>
      </c>
    </row>
    <row r="63" spans="1:12" ht="21.95" customHeight="1" x14ac:dyDescent="0.2">
      <c r="A63" s="4" t="s">
        <v>106</v>
      </c>
      <c r="B63" s="4"/>
      <c r="C63" s="4"/>
      <c r="D63" s="4"/>
      <c r="E63" s="4"/>
      <c r="F63" s="4"/>
      <c r="G63" s="4"/>
      <c r="H63" s="4"/>
      <c r="I63" s="4"/>
      <c r="J63" s="4"/>
    </row>
    <row r="64" spans="1:12" ht="21.95" customHeight="1" x14ac:dyDescent="0.2">
      <c r="A64" s="106" t="s">
        <v>113</v>
      </c>
      <c r="B64" s="4"/>
      <c r="C64" s="4"/>
      <c r="D64" s="4"/>
      <c r="E64" s="4"/>
      <c r="F64" s="4"/>
      <c r="G64" s="4"/>
      <c r="H64" s="4"/>
      <c r="I64" s="4"/>
      <c r="J64" s="4"/>
    </row>
    <row r="65" spans="1:10" ht="21.95" customHeight="1" x14ac:dyDescent="0.2">
      <c r="A65" s="4" t="s">
        <v>213</v>
      </c>
      <c r="B65" s="4"/>
      <c r="C65" s="4"/>
      <c r="D65" s="4"/>
      <c r="E65" s="4"/>
      <c r="F65" s="4"/>
      <c r="G65" s="4"/>
      <c r="H65" s="4"/>
      <c r="I65" s="4"/>
      <c r="J65" s="4"/>
    </row>
    <row r="66" spans="1:10" ht="21.95" customHeight="1" x14ac:dyDescent="0.2">
      <c r="B66" s="47"/>
      <c r="C66" s="47"/>
      <c r="D66" s="47"/>
      <c r="E66" s="47"/>
      <c r="F66" s="47"/>
      <c r="G66" s="47"/>
      <c r="H66" s="47"/>
      <c r="J66" s="47" t="s">
        <v>123</v>
      </c>
    </row>
    <row r="67" spans="1:10" ht="21.95" customHeight="1" x14ac:dyDescent="0.2">
      <c r="A67" s="48"/>
      <c r="B67" s="48"/>
      <c r="C67" s="48"/>
      <c r="D67" s="115" t="s">
        <v>8</v>
      </c>
      <c r="E67" s="115"/>
      <c r="F67" s="115"/>
      <c r="G67" s="48"/>
      <c r="H67" s="115" t="s">
        <v>9</v>
      </c>
      <c r="I67" s="116"/>
      <c r="J67" s="116"/>
    </row>
    <row r="68" spans="1:10" ht="21.95" customHeight="1" x14ac:dyDescent="0.2">
      <c r="A68" s="49"/>
      <c r="B68" s="50" t="s">
        <v>0</v>
      </c>
      <c r="C68" s="50"/>
      <c r="D68" s="12">
        <v>2025</v>
      </c>
      <c r="E68" s="50"/>
      <c r="F68" s="12" t="s">
        <v>194</v>
      </c>
      <c r="G68" s="49"/>
      <c r="H68" s="12">
        <v>2025</v>
      </c>
      <c r="I68" s="50"/>
      <c r="J68" s="12" t="s">
        <v>194</v>
      </c>
    </row>
    <row r="69" spans="1:10" ht="21.95" customHeight="1" x14ac:dyDescent="0.2">
      <c r="A69" s="106" t="s">
        <v>104</v>
      </c>
      <c r="B69" s="50"/>
      <c r="C69" s="50"/>
      <c r="D69" s="12"/>
      <c r="E69" s="50"/>
      <c r="F69" s="12"/>
      <c r="G69" s="49"/>
      <c r="H69" s="12"/>
      <c r="I69" s="50"/>
      <c r="J69" s="12"/>
    </row>
    <row r="70" spans="1:10" ht="21.95" customHeight="1" x14ac:dyDescent="0.2">
      <c r="A70" s="106" t="s">
        <v>42</v>
      </c>
      <c r="B70" s="59"/>
      <c r="C70" s="52"/>
      <c r="D70" s="52"/>
      <c r="E70" s="52"/>
      <c r="F70" s="52"/>
      <c r="G70" s="52"/>
      <c r="H70" s="52"/>
      <c r="J70" s="52"/>
    </row>
    <row r="71" spans="1:10" ht="21.95" customHeight="1" x14ac:dyDescent="0.2">
      <c r="A71" s="101" t="s">
        <v>139</v>
      </c>
      <c r="B71" s="59"/>
      <c r="C71" s="59"/>
      <c r="D71" s="53">
        <v>17131414</v>
      </c>
      <c r="E71" s="61"/>
      <c r="F71" s="53">
        <v>17050302</v>
      </c>
      <c r="G71" s="61"/>
      <c r="H71" s="53">
        <v>45732</v>
      </c>
      <c r="I71" s="61"/>
      <c r="J71" s="53">
        <v>99767</v>
      </c>
    </row>
    <row r="72" spans="1:10" ht="21.95" customHeight="1" x14ac:dyDescent="0.2">
      <c r="A72" s="99" t="s">
        <v>57</v>
      </c>
      <c r="B72" s="59"/>
      <c r="C72" s="59"/>
      <c r="D72" s="53">
        <v>333974</v>
      </c>
      <c r="E72" s="61"/>
      <c r="F72" s="53">
        <v>434971</v>
      </c>
      <c r="G72" s="61"/>
      <c r="H72" s="53">
        <v>0</v>
      </c>
      <c r="I72" s="61"/>
      <c r="J72" s="53">
        <v>0</v>
      </c>
    </row>
    <row r="73" spans="1:10" ht="21.95" customHeight="1" x14ac:dyDescent="0.2">
      <c r="A73" s="99" t="s">
        <v>119</v>
      </c>
      <c r="B73" s="59">
        <v>2</v>
      </c>
      <c r="C73" s="59"/>
      <c r="D73" s="53">
        <v>171704</v>
      </c>
      <c r="E73" s="61"/>
      <c r="F73" s="53">
        <v>242534</v>
      </c>
      <c r="G73" s="61"/>
      <c r="H73" s="53">
        <v>171704</v>
      </c>
      <c r="I73" s="61"/>
      <c r="J73" s="23">
        <v>242534</v>
      </c>
    </row>
    <row r="74" spans="1:10" ht="21.95" customHeight="1" x14ac:dyDescent="0.2">
      <c r="A74" s="99" t="s">
        <v>78</v>
      </c>
      <c r="B74" s="59">
        <v>2</v>
      </c>
      <c r="C74" s="59"/>
      <c r="D74" s="53">
        <v>10189</v>
      </c>
      <c r="E74" s="61"/>
      <c r="F74" s="53">
        <v>14006</v>
      </c>
      <c r="G74" s="61"/>
      <c r="H74" s="53">
        <v>877776</v>
      </c>
      <c r="I74" s="61"/>
      <c r="J74" s="23">
        <v>918742</v>
      </c>
    </row>
    <row r="75" spans="1:10" ht="21.95" customHeight="1" x14ac:dyDescent="0.2">
      <c r="A75" s="99" t="s">
        <v>79</v>
      </c>
      <c r="B75" s="60" t="s">
        <v>204</v>
      </c>
      <c r="C75" s="59"/>
      <c r="D75" s="53">
        <v>0</v>
      </c>
      <c r="E75" s="61"/>
      <c r="F75" s="53">
        <v>0</v>
      </c>
      <c r="G75" s="61"/>
      <c r="H75" s="53">
        <v>531118</v>
      </c>
      <c r="I75" s="61"/>
      <c r="J75" s="23">
        <v>0</v>
      </c>
    </row>
    <row r="76" spans="1:10" ht="21.95" customHeight="1" x14ac:dyDescent="0.2">
      <c r="A76" s="52" t="s">
        <v>23</v>
      </c>
      <c r="B76" s="59">
        <v>2</v>
      </c>
      <c r="C76" s="59"/>
      <c r="D76" s="44">
        <v>139329</v>
      </c>
      <c r="E76" s="61"/>
      <c r="F76" s="44">
        <v>103869</v>
      </c>
      <c r="G76" s="61"/>
      <c r="H76" s="53">
        <v>119080</v>
      </c>
      <c r="I76" s="61"/>
      <c r="J76" s="24">
        <v>126194</v>
      </c>
    </row>
    <row r="77" spans="1:10" ht="21.95" customHeight="1" x14ac:dyDescent="0.2">
      <c r="A77" s="106" t="s">
        <v>43</v>
      </c>
      <c r="B77" s="59"/>
      <c r="C77" s="59"/>
      <c r="D77" s="7">
        <f>SUM(D71:D76)</f>
        <v>17786610</v>
      </c>
      <c r="E77" s="61"/>
      <c r="F77" s="7">
        <f>SUM(F71:F76)</f>
        <v>17845682</v>
      </c>
      <c r="G77" s="61"/>
      <c r="H77" s="7">
        <f>SUM(H71:H76)</f>
        <v>1745410</v>
      </c>
      <c r="I77" s="61"/>
      <c r="J77" s="25">
        <f>SUM(J71:J76)</f>
        <v>1387237</v>
      </c>
    </row>
    <row r="78" spans="1:10" ht="21.95" customHeight="1" x14ac:dyDescent="0.2">
      <c r="A78" s="106" t="s">
        <v>44</v>
      </c>
      <c r="B78" s="59"/>
      <c r="C78" s="59"/>
      <c r="D78" s="1"/>
      <c r="E78" s="61"/>
      <c r="F78" s="1"/>
      <c r="G78" s="61"/>
      <c r="H78" s="1"/>
      <c r="I78" s="61"/>
      <c r="J78" s="23"/>
    </row>
    <row r="79" spans="1:10" ht="21.95" customHeight="1" x14ac:dyDescent="0.2">
      <c r="A79" s="52" t="s">
        <v>132</v>
      </c>
      <c r="B79" s="59"/>
      <c r="C79" s="59"/>
      <c r="D79" s="44">
        <v>11954559</v>
      </c>
      <c r="E79" s="61"/>
      <c r="F79" s="44">
        <v>11359704</v>
      </c>
      <c r="G79" s="61"/>
      <c r="H79" s="44">
        <v>30341</v>
      </c>
      <c r="I79" s="61"/>
      <c r="J79" s="24">
        <v>72096</v>
      </c>
    </row>
    <row r="80" spans="1:10" ht="21.95" customHeight="1" x14ac:dyDescent="0.2">
      <c r="A80" s="52" t="s">
        <v>133</v>
      </c>
      <c r="B80" s="59"/>
      <c r="C80" s="59"/>
      <c r="D80" s="44">
        <v>50790</v>
      </c>
      <c r="E80" s="61"/>
      <c r="F80" s="44">
        <v>115936</v>
      </c>
      <c r="G80" s="61"/>
      <c r="H80" s="53">
        <v>0</v>
      </c>
      <c r="I80" s="61"/>
      <c r="J80" s="24">
        <v>0</v>
      </c>
    </row>
    <row r="81" spans="1:10" ht="21.95" customHeight="1" x14ac:dyDescent="0.2">
      <c r="A81" s="52" t="s">
        <v>46</v>
      </c>
      <c r="B81" s="59"/>
      <c r="C81" s="59"/>
      <c r="D81" s="44">
        <v>1474224</v>
      </c>
      <c r="E81" s="62"/>
      <c r="F81" s="44">
        <v>1504539</v>
      </c>
      <c r="G81" s="62"/>
      <c r="H81" s="53">
        <v>20220</v>
      </c>
      <c r="I81" s="62"/>
      <c r="J81" s="24">
        <v>59996</v>
      </c>
    </row>
    <row r="82" spans="1:10" ht="21.95" customHeight="1" x14ac:dyDescent="0.2">
      <c r="A82" s="52" t="s">
        <v>47</v>
      </c>
      <c r="B82" s="59"/>
      <c r="C82" s="59"/>
      <c r="D82" s="44">
        <v>1925247</v>
      </c>
      <c r="E82" s="62"/>
      <c r="F82" s="44">
        <v>2003735</v>
      </c>
      <c r="G82" s="62"/>
      <c r="H82" s="44">
        <v>201908</v>
      </c>
      <c r="I82" s="62"/>
      <c r="J82" s="24">
        <v>211104</v>
      </c>
    </row>
    <row r="83" spans="1:10" ht="21.95" customHeight="1" x14ac:dyDescent="0.2">
      <c r="A83" s="99" t="s">
        <v>144</v>
      </c>
      <c r="B83" s="60"/>
      <c r="C83" s="59"/>
      <c r="D83" s="44">
        <v>3649</v>
      </c>
      <c r="E83" s="62"/>
      <c r="F83" s="44">
        <v>609</v>
      </c>
      <c r="G83" s="62"/>
      <c r="H83" s="53">
        <v>0</v>
      </c>
      <c r="I83" s="62"/>
      <c r="J83" s="24">
        <v>45</v>
      </c>
    </row>
    <row r="84" spans="1:10" ht="21.95" customHeight="1" x14ac:dyDescent="0.2">
      <c r="A84" s="106" t="s">
        <v>45</v>
      </c>
      <c r="B84" s="59"/>
      <c r="C84" s="59"/>
      <c r="D84" s="7">
        <f>SUM(D79:D83)</f>
        <v>15408469</v>
      </c>
      <c r="E84" s="62"/>
      <c r="F84" s="7">
        <f>SUM(F79:F83)</f>
        <v>14984523</v>
      </c>
      <c r="G84" s="62"/>
      <c r="H84" s="7">
        <f>SUM(H79:H83)</f>
        <v>252469</v>
      </c>
      <c r="I84" s="62"/>
      <c r="J84" s="7">
        <f>SUM(J79:J83)</f>
        <v>343241</v>
      </c>
    </row>
    <row r="85" spans="1:10" ht="21.95" customHeight="1" x14ac:dyDescent="0.2">
      <c r="A85" s="106" t="s">
        <v>159</v>
      </c>
      <c r="B85" s="59"/>
      <c r="C85" s="59"/>
      <c r="D85" s="1">
        <f>SUM(D77-D84)</f>
        <v>2378141</v>
      </c>
      <c r="E85" s="62"/>
      <c r="F85" s="1">
        <f>SUM(F77-F84)</f>
        <v>2861159</v>
      </c>
      <c r="G85" s="62"/>
      <c r="H85" s="1">
        <f>SUM(H77-H84)</f>
        <v>1492941</v>
      </c>
      <c r="I85" s="62"/>
      <c r="J85" s="1">
        <f>SUM(J77-J84)</f>
        <v>1043996</v>
      </c>
    </row>
    <row r="86" spans="1:10" ht="21.95" customHeight="1" x14ac:dyDescent="0.2">
      <c r="A86" s="99" t="s">
        <v>160</v>
      </c>
      <c r="B86" s="59">
        <v>6</v>
      </c>
      <c r="C86" s="59"/>
      <c r="D86" s="43">
        <v>229181</v>
      </c>
      <c r="E86" s="62"/>
      <c r="F86" s="43">
        <v>290409</v>
      </c>
      <c r="G86" s="62"/>
      <c r="H86" s="43">
        <v>0</v>
      </c>
      <c r="I86" s="62"/>
      <c r="J86" s="26">
        <v>0</v>
      </c>
    </row>
    <row r="87" spans="1:10" ht="21.95" customHeight="1" x14ac:dyDescent="0.2">
      <c r="A87" s="106" t="s">
        <v>101</v>
      </c>
      <c r="B87" s="59"/>
      <c r="C87" s="59"/>
      <c r="D87" s="1">
        <f>SUM(D85:D86)</f>
        <v>2607322</v>
      </c>
      <c r="E87" s="62"/>
      <c r="F87" s="1">
        <f>SUM(F85:F86)</f>
        <v>3151568</v>
      </c>
      <c r="G87" s="62"/>
      <c r="H87" s="1">
        <f>SUM(H85:H86)</f>
        <v>1492941</v>
      </c>
      <c r="I87" s="62"/>
      <c r="J87" s="23">
        <f>SUM(J85:J86)</f>
        <v>1043996</v>
      </c>
    </row>
    <row r="88" spans="1:10" ht="21.95" customHeight="1" x14ac:dyDescent="0.2">
      <c r="A88" s="99" t="s">
        <v>48</v>
      </c>
      <c r="B88" s="59"/>
      <c r="C88" s="59"/>
      <c r="D88" s="43">
        <v>-313408</v>
      </c>
      <c r="E88" s="62"/>
      <c r="F88" s="43">
        <v>-295783</v>
      </c>
      <c r="G88" s="62"/>
      <c r="H88" s="43">
        <v>-454143</v>
      </c>
      <c r="I88" s="62"/>
      <c r="J88" s="26">
        <v>-508271</v>
      </c>
    </row>
    <row r="89" spans="1:10" ht="21.95" customHeight="1" x14ac:dyDescent="0.2">
      <c r="A89" s="106" t="s">
        <v>102</v>
      </c>
      <c r="B89" s="59"/>
      <c r="C89" s="59"/>
      <c r="D89" s="44">
        <f>SUM(D87:D88)</f>
        <v>2293914</v>
      </c>
      <c r="E89" s="61"/>
      <c r="F89" s="44">
        <f>SUM(F87:F88)</f>
        <v>2855785</v>
      </c>
      <c r="G89" s="61"/>
      <c r="H89" s="44">
        <f>SUM(H87:H88)</f>
        <v>1038798</v>
      </c>
      <c r="I89" s="61"/>
      <c r="J89" s="24">
        <f>SUM(J87:J88)</f>
        <v>535725</v>
      </c>
    </row>
    <row r="90" spans="1:10" ht="21.95" customHeight="1" x14ac:dyDescent="0.2">
      <c r="A90" s="99" t="s">
        <v>103</v>
      </c>
      <c r="B90" s="59">
        <v>13</v>
      </c>
      <c r="C90" s="59"/>
      <c r="D90" s="43">
        <v>-423974</v>
      </c>
      <c r="E90" s="62"/>
      <c r="F90" s="43">
        <v>-578973</v>
      </c>
      <c r="G90" s="62"/>
      <c r="H90" s="43">
        <v>-101001</v>
      </c>
      <c r="I90" s="62"/>
      <c r="J90" s="26">
        <v>-107800</v>
      </c>
    </row>
    <row r="91" spans="1:10" ht="21.95" customHeight="1" x14ac:dyDescent="0.2">
      <c r="A91" s="106" t="s">
        <v>125</v>
      </c>
      <c r="B91" s="59"/>
      <c r="C91" s="59"/>
      <c r="D91" s="25">
        <f>SUM(D89:D90)</f>
        <v>1869940</v>
      </c>
      <c r="E91" s="62"/>
      <c r="F91" s="25">
        <f>SUM(F89:F90)</f>
        <v>2276812</v>
      </c>
      <c r="G91" s="62"/>
      <c r="H91" s="25">
        <f>SUM(H89:H90)</f>
        <v>937797</v>
      </c>
      <c r="I91" s="62"/>
      <c r="J91" s="25">
        <f>SUM(J89:J90)</f>
        <v>427925</v>
      </c>
    </row>
    <row r="92" spans="1:10" ht="21.95" customHeight="1" x14ac:dyDescent="0.2">
      <c r="A92" s="49"/>
      <c r="B92" s="50"/>
      <c r="C92" s="50"/>
      <c r="D92" s="12"/>
      <c r="E92" s="50"/>
      <c r="F92" s="12"/>
      <c r="G92" s="49"/>
      <c r="H92" s="12"/>
      <c r="I92" s="50"/>
      <c r="J92" s="12"/>
    </row>
    <row r="93" spans="1:10" ht="21.95" customHeight="1" x14ac:dyDescent="0.2">
      <c r="A93" s="106" t="s">
        <v>80</v>
      </c>
      <c r="D93" s="1"/>
      <c r="E93" s="62"/>
      <c r="F93" s="1"/>
      <c r="G93" s="62"/>
      <c r="H93" s="1"/>
      <c r="I93" s="62"/>
      <c r="J93" s="1"/>
    </row>
    <row r="94" spans="1:10" ht="21.95" customHeight="1" x14ac:dyDescent="0.2">
      <c r="A94" s="109" t="s">
        <v>175</v>
      </c>
      <c r="D94" s="1"/>
      <c r="E94" s="62"/>
      <c r="F94" s="1"/>
      <c r="G94" s="62"/>
      <c r="H94" s="1"/>
      <c r="I94" s="62"/>
      <c r="J94" s="1"/>
    </row>
    <row r="95" spans="1:10" ht="21.95" customHeight="1" x14ac:dyDescent="0.2">
      <c r="A95" s="109" t="s">
        <v>176</v>
      </c>
      <c r="D95" s="1"/>
      <c r="E95" s="62"/>
      <c r="F95" s="1"/>
      <c r="G95" s="62"/>
      <c r="H95" s="1"/>
      <c r="I95" s="62"/>
      <c r="J95" s="1"/>
    </row>
    <row r="96" spans="1:10" ht="21.95" customHeight="1" x14ac:dyDescent="0.2">
      <c r="A96" s="99" t="s">
        <v>200</v>
      </c>
      <c r="D96" s="29">
        <v>0</v>
      </c>
      <c r="E96" s="63"/>
      <c r="F96" s="29">
        <v>103285</v>
      </c>
      <c r="G96" s="61"/>
      <c r="H96" s="29">
        <v>0</v>
      </c>
      <c r="I96" s="61"/>
      <c r="J96" s="29">
        <v>23754</v>
      </c>
    </row>
    <row r="97" spans="1:10" ht="21.95" customHeight="1" x14ac:dyDescent="0.2">
      <c r="A97" s="99" t="s">
        <v>179</v>
      </c>
      <c r="B97" s="59">
        <v>13</v>
      </c>
      <c r="D97" s="110">
        <v>0</v>
      </c>
      <c r="E97" s="64"/>
      <c r="F97" s="110">
        <v>-15989</v>
      </c>
      <c r="G97" s="64"/>
      <c r="H97" s="110">
        <v>0</v>
      </c>
      <c r="I97" s="64"/>
      <c r="J97" s="110">
        <v>-4751</v>
      </c>
    </row>
    <row r="98" spans="1:10" ht="21.95" customHeight="1" x14ac:dyDescent="0.2">
      <c r="A98" s="99" t="s">
        <v>177</v>
      </c>
      <c r="D98" s="104"/>
      <c r="E98" s="65"/>
      <c r="F98" s="104"/>
      <c r="G98" s="65"/>
      <c r="H98" s="104"/>
      <c r="I98" s="65"/>
      <c r="J98" s="104"/>
    </row>
    <row r="99" spans="1:10" ht="21.95" customHeight="1" x14ac:dyDescent="0.2">
      <c r="A99" s="99" t="s">
        <v>178</v>
      </c>
      <c r="D99" s="110">
        <f>SUM(D96:D97)</f>
        <v>0</v>
      </c>
      <c r="E99" s="65"/>
      <c r="F99" s="110">
        <f>SUM(F96:F97)</f>
        <v>87296</v>
      </c>
      <c r="G99" s="65"/>
      <c r="H99" s="110">
        <f>SUM(H96:H97)</f>
        <v>0</v>
      </c>
      <c r="I99" s="65"/>
      <c r="J99" s="110">
        <f>SUM(J96:J97)</f>
        <v>19003</v>
      </c>
    </row>
    <row r="100" spans="1:10" ht="21.95" customHeight="1" x14ac:dyDescent="0.2">
      <c r="A100" s="106" t="s">
        <v>126</v>
      </c>
      <c r="D100" s="66">
        <f>D99</f>
        <v>0</v>
      </c>
      <c r="E100" s="65"/>
      <c r="F100" s="66">
        <f>F99</f>
        <v>87296</v>
      </c>
      <c r="G100" s="65"/>
      <c r="H100" s="66">
        <f>H99</f>
        <v>0</v>
      </c>
      <c r="I100" s="65"/>
      <c r="J100" s="66">
        <f>J99</f>
        <v>19003</v>
      </c>
    </row>
    <row r="101" spans="1:10" ht="21.95" customHeight="1" x14ac:dyDescent="0.2">
      <c r="D101" s="65"/>
      <c r="E101" s="65"/>
      <c r="F101" s="65"/>
      <c r="G101" s="65"/>
      <c r="H101" s="65"/>
      <c r="I101" s="65"/>
      <c r="J101" s="65"/>
    </row>
    <row r="102" spans="1:10" ht="21.95" customHeight="1" thickBot="1" x14ac:dyDescent="0.25">
      <c r="A102" s="106" t="s">
        <v>127</v>
      </c>
      <c r="D102" s="67">
        <f>D91+D100</f>
        <v>1869940</v>
      </c>
      <c r="E102" s="65"/>
      <c r="F102" s="67">
        <f>F91+F100</f>
        <v>2364108</v>
      </c>
      <c r="G102" s="65"/>
      <c r="H102" s="67">
        <f>H91+H100</f>
        <v>937797</v>
      </c>
      <c r="I102" s="65"/>
      <c r="J102" s="67">
        <f>J91+J100</f>
        <v>446928</v>
      </c>
    </row>
    <row r="103" spans="1:10" ht="21.95" customHeight="1" thickTop="1" x14ac:dyDescent="0.2">
      <c r="B103" s="59"/>
      <c r="C103" s="59"/>
      <c r="D103" s="8"/>
      <c r="E103" s="61"/>
      <c r="F103" s="8"/>
      <c r="G103" s="61"/>
      <c r="H103" s="8"/>
      <c r="I103" s="61"/>
      <c r="J103" s="8"/>
    </row>
    <row r="104" spans="1:10" ht="21.95" customHeight="1" x14ac:dyDescent="0.2">
      <c r="A104" s="52" t="s">
        <v>1</v>
      </c>
      <c r="D104" s="1"/>
      <c r="E104" s="62"/>
      <c r="F104" s="1"/>
      <c r="G104" s="1"/>
      <c r="H104" s="1"/>
      <c r="J104" s="1"/>
    </row>
    <row r="105" spans="1:10" ht="21.95" customHeight="1" x14ac:dyDescent="0.2">
      <c r="J105" s="47" t="s">
        <v>124</v>
      </c>
    </row>
    <row r="106" spans="1:10" ht="21.95" customHeight="1" x14ac:dyDescent="0.2">
      <c r="A106" s="4" t="s">
        <v>106</v>
      </c>
      <c r="B106" s="4"/>
      <c r="C106" s="4"/>
      <c r="D106" s="4"/>
      <c r="E106" s="4"/>
      <c r="F106" s="4"/>
      <c r="G106" s="4"/>
      <c r="H106" s="4"/>
      <c r="I106" s="4"/>
      <c r="J106" s="4"/>
    </row>
    <row r="107" spans="1:10" ht="21.95" customHeight="1" x14ac:dyDescent="0.2">
      <c r="A107" s="106" t="s">
        <v>114</v>
      </c>
      <c r="B107" s="4"/>
      <c r="C107" s="4"/>
      <c r="D107" s="4"/>
      <c r="E107" s="4"/>
      <c r="F107" s="4"/>
      <c r="G107" s="4"/>
      <c r="H107" s="4"/>
      <c r="I107" s="4"/>
      <c r="J107" s="4"/>
    </row>
    <row r="108" spans="1:10" ht="21.95" customHeight="1" x14ac:dyDescent="0.2">
      <c r="A108" s="4" t="s">
        <v>213</v>
      </c>
      <c r="B108" s="4"/>
      <c r="C108" s="4"/>
      <c r="D108" s="4"/>
      <c r="E108" s="4"/>
      <c r="F108" s="4"/>
      <c r="G108" s="4"/>
      <c r="H108" s="4"/>
      <c r="I108" s="4"/>
      <c r="J108" s="4"/>
    </row>
    <row r="109" spans="1:10" ht="21.95" customHeight="1" x14ac:dyDescent="0.2">
      <c r="B109" s="47"/>
      <c r="C109" s="47"/>
      <c r="D109" s="47"/>
      <c r="E109" s="47"/>
      <c r="F109" s="47"/>
      <c r="G109" s="47"/>
      <c r="H109" s="47"/>
      <c r="I109" s="47"/>
      <c r="J109" s="47" t="s">
        <v>123</v>
      </c>
    </row>
    <row r="110" spans="1:10" ht="21.95" customHeight="1" x14ac:dyDescent="0.2">
      <c r="A110" s="48"/>
      <c r="B110" s="48"/>
      <c r="C110" s="48"/>
      <c r="D110" s="115" t="s">
        <v>8</v>
      </c>
      <c r="E110" s="115"/>
      <c r="F110" s="115"/>
      <c r="G110" s="48"/>
      <c r="H110" s="115" t="s">
        <v>9</v>
      </c>
      <c r="I110" s="116"/>
      <c r="J110" s="116"/>
    </row>
    <row r="111" spans="1:10" ht="21.95" customHeight="1" x14ac:dyDescent="0.2">
      <c r="A111" s="49"/>
      <c r="B111" s="50" t="s">
        <v>0</v>
      </c>
      <c r="C111" s="50"/>
      <c r="D111" s="12">
        <v>2025</v>
      </c>
      <c r="E111" s="50"/>
      <c r="F111" s="12" t="s">
        <v>194</v>
      </c>
      <c r="G111" s="49"/>
      <c r="H111" s="12">
        <v>2025</v>
      </c>
      <c r="I111" s="50"/>
      <c r="J111" s="12" t="s">
        <v>194</v>
      </c>
    </row>
    <row r="112" spans="1:10" ht="21.95" customHeight="1" x14ac:dyDescent="0.2">
      <c r="A112" s="106" t="s">
        <v>167</v>
      </c>
      <c r="D112" s="1"/>
      <c r="E112" s="62"/>
      <c r="F112" s="1"/>
      <c r="G112" s="1"/>
      <c r="H112" s="1"/>
      <c r="J112" s="1"/>
    </row>
    <row r="113" spans="1:12" ht="21.95" customHeight="1" thickBot="1" x14ac:dyDescent="0.25">
      <c r="A113" s="99" t="s">
        <v>81</v>
      </c>
      <c r="B113" s="59"/>
      <c r="C113" s="59"/>
      <c r="D113" s="1">
        <f>SUM(D115-D114)</f>
        <v>1870045</v>
      </c>
      <c r="E113" s="62"/>
      <c r="F113" s="1">
        <f>SUM(F115-F114)</f>
        <v>2277129</v>
      </c>
      <c r="G113" s="1"/>
      <c r="H113" s="13">
        <f>SUM(H91)</f>
        <v>937797</v>
      </c>
      <c r="I113" s="53"/>
      <c r="J113" s="13">
        <f>SUM(J91)</f>
        <v>427925</v>
      </c>
    </row>
    <row r="114" spans="1:12" ht="21.95" customHeight="1" thickTop="1" x14ac:dyDescent="0.2">
      <c r="A114" s="99" t="s">
        <v>77</v>
      </c>
      <c r="B114" s="59"/>
      <c r="C114" s="59"/>
      <c r="D114" s="43">
        <v>-105</v>
      </c>
      <c r="E114" s="62"/>
      <c r="F114" s="26">
        <v>-317</v>
      </c>
      <c r="G114" s="1"/>
      <c r="H114" s="1"/>
      <c r="I114" s="53"/>
      <c r="J114" s="1"/>
    </row>
    <row r="115" spans="1:12" ht="21.95" customHeight="1" thickBot="1" x14ac:dyDescent="0.25">
      <c r="A115" s="99" t="s">
        <v>3</v>
      </c>
      <c r="B115" s="59"/>
      <c r="C115" s="59"/>
      <c r="D115" s="13">
        <f>SUM(D91)</f>
        <v>1869940</v>
      </c>
      <c r="E115" s="62"/>
      <c r="F115" s="13">
        <f>SUM(F91)</f>
        <v>2276812</v>
      </c>
      <c r="G115" s="1"/>
      <c r="H115" s="1"/>
      <c r="I115" s="53"/>
      <c r="J115" s="1"/>
    </row>
    <row r="116" spans="1:12" ht="21.95" customHeight="1" thickTop="1" x14ac:dyDescent="0.2">
      <c r="B116" s="59"/>
      <c r="C116" s="59"/>
      <c r="D116" s="8"/>
      <c r="E116" s="61"/>
      <c r="F116" s="8"/>
      <c r="G116" s="8"/>
      <c r="H116" s="8"/>
      <c r="I116" s="53"/>
      <c r="J116" s="8"/>
    </row>
    <row r="117" spans="1:12" ht="21.95" customHeight="1" x14ac:dyDescent="0.2">
      <c r="A117" s="106" t="s">
        <v>82</v>
      </c>
      <c r="B117" s="59"/>
      <c r="C117" s="59"/>
      <c r="D117" s="1"/>
      <c r="E117" s="62"/>
      <c r="F117" s="1"/>
      <c r="G117" s="1"/>
      <c r="H117" s="1"/>
      <c r="I117" s="53"/>
      <c r="J117" s="1"/>
    </row>
    <row r="118" spans="1:12" ht="21.95" customHeight="1" thickBot="1" x14ac:dyDescent="0.25">
      <c r="A118" s="99" t="s">
        <v>81</v>
      </c>
      <c r="B118" s="59"/>
      <c r="C118" s="59"/>
      <c r="D118" s="1">
        <f>SUM(D120-D119)</f>
        <v>1870045</v>
      </c>
      <c r="E118" s="62"/>
      <c r="F118" s="1">
        <f>SUM(F120-F119)</f>
        <v>2364425</v>
      </c>
      <c r="G118" s="1"/>
      <c r="H118" s="13">
        <f>SUM(H102)</f>
        <v>937797</v>
      </c>
      <c r="I118" s="53"/>
      <c r="J118" s="13">
        <f>SUM(J102)</f>
        <v>446928</v>
      </c>
    </row>
    <row r="119" spans="1:12" ht="21.95" customHeight="1" thickTop="1" x14ac:dyDescent="0.2">
      <c r="A119" s="99" t="s">
        <v>77</v>
      </c>
      <c r="B119" s="59"/>
      <c r="C119" s="59"/>
      <c r="D119" s="43">
        <v>-105</v>
      </c>
      <c r="E119" s="62"/>
      <c r="F119" s="26">
        <v>-317</v>
      </c>
      <c r="G119" s="1"/>
      <c r="H119" s="1"/>
      <c r="I119" s="53"/>
      <c r="J119" s="1"/>
    </row>
    <row r="120" spans="1:12" ht="21.95" customHeight="1" thickBot="1" x14ac:dyDescent="0.25">
      <c r="A120" s="99" t="s">
        <v>3</v>
      </c>
      <c r="B120" s="59"/>
      <c r="C120" s="59"/>
      <c r="D120" s="13">
        <f>D102</f>
        <v>1869940</v>
      </c>
      <c r="E120" s="62"/>
      <c r="F120" s="13">
        <f>SUM(F102)</f>
        <v>2364108</v>
      </c>
      <c r="G120" s="1"/>
      <c r="H120" s="1"/>
      <c r="I120" s="53"/>
      <c r="J120" s="1"/>
    </row>
    <row r="121" spans="1:12" ht="21.95" customHeight="1" thickTop="1" x14ac:dyDescent="0.2">
      <c r="B121" s="59"/>
      <c r="C121" s="59"/>
      <c r="D121" s="8"/>
      <c r="E121" s="61"/>
      <c r="F121" s="8"/>
      <c r="G121" s="8"/>
      <c r="H121" s="8"/>
      <c r="I121" s="53"/>
      <c r="J121" s="8"/>
    </row>
    <row r="122" spans="1:12" ht="21.95" customHeight="1" x14ac:dyDescent="0.2">
      <c r="A122" s="106" t="s">
        <v>83</v>
      </c>
      <c r="B122" s="59">
        <v>14</v>
      </c>
      <c r="C122" s="59"/>
      <c r="D122" s="8"/>
      <c r="E122" s="61"/>
      <c r="F122" s="8"/>
      <c r="G122" s="8"/>
      <c r="H122" s="8"/>
      <c r="I122" s="53"/>
      <c r="J122" s="8"/>
    </row>
    <row r="123" spans="1:12" ht="21.95" customHeight="1" x14ac:dyDescent="0.2">
      <c r="A123" s="99" t="s">
        <v>84</v>
      </c>
      <c r="B123" s="59"/>
      <c r="C123" s="59"/>
      <c r="D123" s="14"/>
      <c r="E123" s="62"/>
      <c r="F123" s="14"/>
      <c r="G123" s="14"/>
      <c r="H123" s="14"/>
      <c r="I123" s="53"/>
      <c r="J123" s="14"/>
    </row>
    <row r="124" spans="1:12" ht="21.95" customHeight="1" thickBot="1" x14ac:dyDescent="0.25">
      <c r="A124" s="99" t="s">
        <v>158</v>
      </c>
      <c r="B124" s="59"/>
      <c r="C124" s="59"/>
      <c r="D124" s="77">
        <f>D113/D126</f>
        <v>0.59443898230680636</v>
      </c>
      <c r="E124" s="15"/>
      <c r="F124" s="77">
        <f>F113/F126</f>
        <v>0.72384046658840606</v>
      </c>
      <c r="G124" s="16"/>
      <c r="H124" s="77">
        <f>H113/H126</f>
        <v>0.29810143300849773</v>
      </c>
      <c r="I124" s="17"/>
      <c r="J124" s="77">
        <f>J113/J126</f>
        <v>0.13602629963644733</v>
      </c>
      <c r="K124" s="111"/>
      <c r="L124" s="111"/>
    </row>
    <row r="125" spans="1:12" ht="21.95" customHeight="1" thickTop="1" x14ac:dyDescent="0.2">
      <c r="A125" s="99" t="s">
        <v>136</v>
      </c>
      <c r="B125" s="59"/>
      <c r="C125" s="59"/>
      <c r="D125" s="18"/>
      <c r="E125" s="15"/>
      <c r="F125" s="18"/>
      <c r="G125" s="16"/>
      <c r="H125" s="18"/>
      <c r="I125" s="17"/>
      <c r="J125" s="18"/>
    </row>
    <row r="126" spans="1:12" ht="21.95" customHeight="1" thickBot="1" x14ac:dyDescent="0.25">
      <c r="A126" s="99" t="s">
        <v>135</v>
      </c>
      <c r="B126" s="59"/>
      <c r="C126" s="59"/>
      <c r="D126" s="19">
        <v>3145899</v>
      </c>
      <c r="E126" s="15"/>
      <c r="F126" s="19">
        <v>3145899</v>
      </c>
      <c r="G126" s="15"/>
      <c r="H126" s="19">
        <v>3145899</v>
      </c>
      <c r="I126" s="15"/>
      <c r="J126" s="19">
        <v>3145899</v>
      </c>
    </row>
    <row r="127" spans="1:12" ht="21.95" customHeight="1" thickTop="1" x14ac:dyDescent="0.2">
      <c r="A127" s="52"/>
      <c r="B127" s="59"/>
      <c r="C127" s="59"/>
      <c r="D127" s="20"/>
      <c r="E127" s="15"/>
      <c r="F127" s="20"/>
      <c r="G127" s="20"/>
      <c r="H127" s="20"/>
      <c r="I127" s="21"/>
      <c r="J127" s="20"/>
    </row>
    <row r="128" spans="1:12" ht="21.95" customHeight="1" x14ac:dyDescent="0.2">
      <c r="A128" s="52" t="s">
        <v>1</v>
      </c>
    </row>
    <row r="129" spans="1:10" ht="21.95" customHeight="1" x14ac:dyDescent="0.2">
      <c r="A129" s="52"/>
    </row>
    <row r="130" spans="1:10" ht="21.95" customHeight="1" x14ac:dyDescent="0.2">
      <c r="A130" s="52"/>
      <c r="D130" s="2"/>
      <c r="E130" s="102"/>
      <c r="F130" s="2"/>
      <c r="G130" s="1"/>
      <c r="H130" s="2"/>
      <c r="I130" s="53"/>
      <c r="J130" s="2"/>
    </row>
    <row r="131" spans="1:10" ht="21.95" customHeight="1" x14ac:dyDescent="0.2">
      <c r="A131" s="52"/>
      <c r="D131" s="2"/>
      <c r="E131" s="102"/>
      <c r="F131" s="2"/>
      <c r="G131" s="1"/>
      <c r="H131" s="2"/>
      <c r="I131" s="53"/>
      <c r="J131" s="2"/>
    </row>
    <row r="132" spans="1:10" ht="21.95" customHeight="1" x14ac:dyDescent="0.2">
      <c r="D132" s="3"/>
      <c r="F132" s="3"/>
      <c r="G132" s="3"/>
      <c r="H132" s="3"/>
      <c r="I132" s="58"/>
      <c r="J132" s="3"/>
    </row>
  </sheetData>
  <customSheetViews>
    <customSheetView guid="{939AE388-0C89-4420-8E11-842DDF7990F5}" scale="115" showPageBreaks="1" showGridLines="0" printArea="1" topLeftCell="A255">
      <selection activeCell="J262" sqref="J262"/>
      <rowBreaks count="6" manualBreakCount="6">
        <brk id="40" max="16383" man="1"/>
        <brk id="77" max="16383" man="1"/>
        <brk id="110" max="10" man="1"/>
        <brk id="159" max="10" man="1"/>
        <brk id="203" max="10" man="1"/>
        <brk id="246" max="10" man="1"/>
      </rowBreaks>
      <pageMargins left="0.98425196850393704" right="0.19685039370078741" top="0.78740157480314965" bottom="0.39370078740157483" header="0.19685039370078741" footer="0.19685039370078741"/>
      <printOptions horizontalCentered="1"/>
      <pageSetup paperSize="9" scale="70" firstPageNumber="6" fitToHeight="7" orientation="portrait" useFirstPageNumber="1" r:id="rId1"/>
      <headerFooter alignWithMargins="0">
        <oddHeader>&amp;C&amp;"Arial,Bold"&amp;11DRAFT</oddHeader>
      </headerFooter>
    </customSheetView>
    <customSheetView guid="{E2AC6506-728D-4525-9226-8297C2D52D3E}" scale="87" showPageBreaks="1" showGridLines="0" printArea="1" view="pageBreakPreview" topLeftCell="A230">
      <selection activeCell="A201" sqref="A201:IV201"/>
      <rowBreaks count="5" manualBreakCount="5">
        <brk id="36" max="16383" man="1"/>
        <brk id="73" max="16383" man="1"/>
        <brk id="108" max="16383" man="1"/>
        <brk id="157" max="16383" man="1"/>
        <brk id="200" max="16383" man="1"/>
      </rowBreaks>
      <pageMargins left="0.66" right="0.21" top="0.78740157480314998" bottom="0.39370078740157499" header="0.196850393700787" footer="0.196850393700787"/>
      <printOptions horizontalCentered="1"/>
      <pageSetup paperSize="9" scale="72" firstPageNumber="6" orientation="portrait" useFirstPageNumber="1" r:id="rId2"/>
      <headerFooter alignWithMargins="0">
        <oddHeader>&amp;C&amp;"Arial,Bold"Final draft</oddHeader>
        <oddFooter xml:space="preserve">&amp;R&amp;"Arial,Regular"&amp;9We, being responsible for the preparation of these financial
statements and notes thereto, hereby approve their issue in final form.
………………..……………………..…….…
Directors
</oddFooter>
      </headerFooter>
    </customSheetView>
    <customSheetView guid="{5314B250-63AF-48E8-BD35-C614B37687CD}" scale="87" showPageBreaks="1" showGridLines="0" printArea="1" view="pageBreakPreview" topLeftCell="A188">
      <selection activeCell="D235" sqref="D235"/>
      <rowBreaks count="6" manualBreakCount="6">
        <brk id="40" max="16383" man="1"/>
        <brk id="76" max="16383" man="1"/>
        <brk id="107" max="16383" man="1"/>
        <brk id="154" max="16383" man="1"/>
        <brk id="194" max="16383" man="1"/>
        <brk id="245" max="16383" man="1"/>
      </rowBreaks>
      <pageMargins left="0.98425196850393704" right="0.39370078740157499" top="0.78740157480314998" bottom="0.39370078740157499" header="0.196850393700787" footer="0.196850393700787"/>
      <printOptions horizontalCentered="1"/>
      <pageSetup paperSize="9" scale="60" firstPageNumber="6" fitToHeight="7" orientation="portrait" useFirstPageNumber="1" r:id="rId3"/>
      <headerFooter alignWithMargins="0">
        <oddHeader>&amp;C&amp;"Arial,Bold"&amp;11&amp;UDraft subject to outstanding matters and partner review</oddHeader>
      </headerFooter>
    </customSheetView>
    <customSheetView guid="{38040533-741E-44A0-BFF7-21E1B6FEE47A}" showPageBreaks="1" showGridLines="0" printArea="1" view="pageBreakPreview" topLeftCell="A238">
      <selection activeCell="A248" sqref="A248"/>
      <rowBreaks count="5" manualBreakCount="5">
        <brk id="36" max="16383" man="1"/>
        <brk id="74" max="10" man="1"/>
        <brk id="109" max="16383" man="1"/>
        <brk id="158" max="16383" man="1"/>
        <brk id="201" max="16383" man="1"/>
      </rowBreaks>
      <pageMargins left="0.98425196850393704" right="0.39370078740157483" top="0.78740157480314965" bottom="0.39370078740157483" header="0.19685039370078741" footer="0.19685039370078741"/>
      <printOptions horizontalCentered="1"/>
      <pageSetup paperSize="9" scale="68" firstPageNumber="6" fitToHeight="7" orientation="portrait" useFirstPageNumber="1" r:id="rId4"/>
      <headerFooter alignWithMargins="0"/>
    </customSheetView>
    <customSheetView guid="{295C003C-67E1-4816-BDAC-D24281FAF0C2}" showPageBreaks="1" showGridLines="0" printArea="1" topLeftCell="A34">
      <selection activeCell="A42" sqref="A42"/>
      <rowBreaks count="7" manualBreakCount="7">
        <brk id="36" max="10" man="1"/>
        <brk id="74" max="10" man="1"/>
        <brk id="109" max="16383" man="1"/>
        <brk id="158" max="10" man="1"/>
        <brk id="201" max="10" man="1"/>
        <brk id="252" max="16383" man="1"/>
        <brk id="297" max="16383" man="1"/>
      </rowBreaks>
      <pageMargins left="0.98425196850393704" right="0.39370078740157483" top="0.78740157480314965" bottom="0.39370078740157483" header="0.19685039370078741" footer="0.19685039370078741"/>
      <printOptions horizontalCentered="1"/>
      <pageSetup paperSize="9" scale="68" firstPageNumber="6" fitToHeight="7" orientation="portrait" useFirstPageNumber="1" r:id="rId5"/>
      <headerFooter alignWithMargins="0">
        <oddHeader>&amp;C&amp;"Arial,Bold"&amp;11Draft subject to outstanding matters</oddHeader>
      </headerFooter>
    </customSheetView>
  </customSheetViews>
  <mergeCells count="8">
    <mergeCell ref="D110:F110"/>
    <mergeCell ref="H110:J110"/>
    <mergeCell ref="D67:F67"/>
    <mergeCell ref="H67:J67"/>
    <mergeCell ref="D6:F6"/>
    <mergeCell ref="H6:J6"/>
    <mergeCell ref="D42:F42"/>
    <mergeCell ref="H42:J42"/>
  </mergeCells>
  <phoneticPr fontId="0" type="noConversion"/>
  <printOptions horizontalCentered="1" gridLinesSet="0"/>
  <pageMargins left="0.77" right="0.196850393700787" top="0.56000000000000005" bottom="0" header="0.196850393700787" footer="0.196850393700787"/>
  <pageSetup paperSize="9" scale="85" firstPageNumber="6" fitToHeight="0" orientation="portrait" useFirstPageNumber="1" r:id="rId6"/>
  <rowBreaks count="4" manualBreakCount="4">
    <brk id="36" max="16383" man="1"/>
    <brk id="61" max="16383" man="1"/>
    <brk id="104" max="16383" man="1"/>
    <brk id="136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showGridLines="0" view="pageBreakPreview" topLeftCell="D7" zoomScale="85" zoomScaleNormal="68" zoomScaleSheetLayoutView="85" workbookViewId="0">
      <selection activeCell="E94" sqref="E94"/>
    </sheetView>
  </sheetViews>
  <sheetFormatPr defaultColWidth="9.140625" defaultRowHeight="21.95" customHeight="1" x14ac:dyDescent="0.2"/>
  <cols>
    <col min="1" max="1" width="40.7109375" style="105" customWidth="1"/>
    <col min="2" max="2" width="1.7109375" style="105" customWidth="1"/>
    <col min="3" max="3" width="7.28515625" style="78" customWidth="1"/>
    <col min="4" max="4" width="1.7109375" style="105" customWidth="1"/>
    <col min="5" max="5" width="15.7109375" style="105" customWidth="1"/>
    <col min="6" max="6" width="1.7109375" style="105" customWidth="1"/>
    <col min="7" max="7" width="15.7109375" style="105" customWidth="1"/>
    <col min="8" max="8" width="1.7109375" style="105" customWidth="1"/>
    <col min="9" max="9" width="15.7109375" style="105" customWidth="1"/>
    <col min="10" max="10" width="1.7109375" style="105" customWidth="1"/>
    <col min="11" max="11" width="15.7109375" style="105" customWidth="1"/>
    <col min="12" max="12" width="1.7109375" style="105" customWidth="1"/>
    <col min="13" max="13" width="15.7109375" style="105" customWidth="1"/>
    <col min="14" max="14" width="1.7109375" style="105" customWidth="1"/>
    <col min="15" max="15" width="15.7109375" style="105" customWidth="1"/>
    <col min="16" max="16" width="1.7109375" style="105" customWidth="1"/>
    <col min="17" max="17" width="15.7109375" style="105" customWidth="1"/>
    <col min="18" max="18" width="1.7109375" style="105" customWidth="1"/>
    <col min="19" max="16384" width="9.140625" style="105"/>
  </cols>
  <sheetData>
    <row r="1" spans="1:18" ht="21.95" customHeight="1" x14ac:dyDescent="0.2">
      <c r="Q1" s="79" t="s">
        <v>124</v>
      </c>
    </row>
    <row r="2" spans="1:18" ht="21.95" customHeight="1" x14ac:dyDescent="0.2">
      <c r="A2" s="106" t="s">
        <v>106</v>
      </c>
      <c r="B2" s="103"/>
      <c r="C2" s="80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pans="1:18" ht="21.95" customHeight="1" x14ac:dyDescent="0.2">
      <c r="A3" s="106" t="s">
        <v>115</v>
      </c>
      <c r="B3" s="103"/>
      <c r="C3" s="80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18" ht="21.95" customHeight="1" x14ac:dyDescent="0.2">
      <c r="A4" s="106" t="s">
        <v>213</v>
      </c>
      <c r="B4" s="103"/>
      <c r="C4" s="80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</row>
    <row r="5" spans="1:18" ht="21.95" customHeight="1" x14ac:dyDescent="0.2">
      <c r="B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2" t="s">
        <v>122</v>
      </c>
    </row>
    <row r="6" spans="1:18" ht="21.95" customHeight="1" x14ac:dyDescent="0.2">
      <c r="A6" s="81"/>
      <c r="B6" s="81"/>
      <c r="D6" s="81"/>
      <c r="E6" s="117" t="s">
        <v>8</v>
      </c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</row>
    <row r="7" spans="1:18" ht="21.95" customHeight="1" x14ac:dyDescent="0.2">
      <c r="A7" s="81"/>
      <c r="B7" s="81"/>
      <c r="D7" s="81"/>
      <c r="E7" s="118" t="s">
        <v>76</v>
      </c>
      <c r="F7" s="118"/>
      <c r="G7" s="118"/>
      <c r="H7" s="118"/>
      <c r="I7" s="118"/>
      <c r="J7" s="118"/>
      <c r="K7" s="118"/>
      <c r="L7" s="118"/>
      <c r="M7" s="118"/>
      <c r="N7" s="83"/>
      <c r="O7" s="83"/>
      <c r="P7" s="83"/>
      <c r="Q7" s="83"/>
    </row>
    <row r="8" spans="1:18" ht="21.95" customHeight="1" x14ac:dyDescent="0.2">
      <c r="A8" s="81"/>
      <c r="B8" s="81"/>
      <c r="D8" s="81"/>
      <c r="E8" s="84"/>
      <c r="F8" s="84"/>
      <c r="G8" s="84"/>
      <c r="H8" s="84"/>
      <c r="I8" s="84"/>
      <c r="J8" s="84"/>
      <c r="K8" s="84"/>
      <c r="L8" s="85"/>
      <c r="M8" s="58" t="s">
        <v>56</v>
      </c>
      <c r="N8" s="84"/>
      <c r="O8" s="58" t="s">
        <v>88</v>
      </c>
      <c r="P8" s="84"/>
      <c r="Q8" s="84"/>
    </row>
    <row r="9" spans="1:18" s="58" customFormat="1" ht="21.95" customHeight="1" x14ac:dyDescent="0.2">
      <c r="C9" s="78"/>
      <c r="E9" s="58" t="s">
        <v>89</v>
      </c>
      <c r="I9" s="119" t="s">
        <v>5</v>
      </c>
      <c r="J9" s="119"/>
      <c r="K9" s="119"/>
      <c r="M9" s="58" t="s">
        <v>99</v>
      </c>
      <c r="O9" s="58" t="s">
        <v>90</v>
      </c>
      <c r="Q9" s="58" t="s">
        <v>3</v>
      </c>
    </row>
    <row r="10" spans="1:18" s="58" customFormat="1" ht="21.95" customHeight="1" x14ac:dyDescent="0.2">
      <c r="C10" s="78"/>
      <c r="E10" s="58" t="s">
        <v>61</v>
      </c>
      <c r="I10" s="58" t="s">
        <v>7</v>
      </c>
      <c r="M10" s="58" t="s">
        <v>98</v>
      </c>
      <c r="O10" s="58" t="s">
        <v>93</v>
      </c>
      <c r="Q10" s="58" t="s">
        <v>100</v>
      </c>
    </row>
    <row r="11" spans="1:18" s="58" customFormat="1" ht="21.95" customHeight="1" x14ac:dyDescent="0.2">
      <c r="C11" s="50" t="s">
        <v>0</v>
      </c>
      <c r="E11" s="86" t="s">
        <v>2</v>
      </c>
      <c r="G11" s="86" t="s">
        <v>168</v>
      </c>
      <c r="I11" s="86" t="s">
        <v>6</v>
      </c>
      <c r="K11" s="86" t="s">
        <v>4</v>
      </c>
      <c r="M11" s="86" t="s">
        <v>91</v>
      </c>
      <c r="O11" s="86" t="s">
        <v>94</v>
      </c>
      <c r="Q11" s="86" t="s">
        <v>109</v>
      </c>
    </row>
    <row r="12" spans="1:18" s="58" customFormat="1" ht="21.95" customHeight="1" x14ac:dyDescent="0.2">
      <c r="A12" s="107" t="s">
        <v>195</v>
      </c>
      <c r="B12" s="53"/>
      <c r="C12" s="87"/>
      <c r="D12" s="53"/>
      <c r="E12" s="53">
        <v>3145899</v>
      </c>
      <c r="F12" s="53"/>
      <c r="G12" s="53">
        <v>89416</v>
      </c>
      <c r="H12" s="53"/>
      <c r="I12" s="53">
        <v>314591</v>
      </c>
      <c r="J12" s="53"/>
      <c r="K12" s="53">
        <v>37206953</v>
      </c>
      <c r="L12" s="53"/>
      <c r="M12" s="53">
        <f>SUM(E12:L12)</f>
        <v>40756859</v>
      </c>
      <c r="N12" s="53"/>
      <c r="O12" s="53">
        <v>-19673</v>
      </c>
      <c r="P12" s="53"/>
      <c r="Q12" s="53">
        <f>SUM(M12:O12)</f>
        <v>40737186</v>
      </c>
    </row>
    <row r="13" spans="1:18" s="58" customFormat="1" ht="21.95" customHeight="1" x14ac:dyDescent="0.2">
      <c r="A13" s="108" t="s">
        <v>148</v>
      </c>
      <c r="B13" s="53"/>
      <c r="C13" s="87"/>
      <c r="D13" s="53"/>
      <c r="E13" s="88">
        <v>0</v>
      </c>
      <c r="F13" s="53"/>
      <c r="G13" s="88">
        <v>0</v>
      </c>
      <c r="H13" s="53"/>
      <c r="I13" s="88">
        <v>0</v>
      </c>
      <c r="J13" s="53"/>
      <c r="K13" s="88">
        <f>PL!F113</f>
        <v>2277129</v>
      </c>
      <c r="L13" s="53"/>
      <c r="M13" s="88">
        <f>SUM(E13:L13)</f>
        <v>2277129</v>
      </c>
      <c r="N13" s="53"/>
      <c r="O13" s="88">
        <f>PL!F114</f>
        <v>-317</v>
      </c>
      <c r="P13" s="53"/>
      <c r="Q13" s="88">
        <f>SUM(M13:O13)</f>
        <v>2276812</v>
      </c>
    </row>
    <row r="14" spans="1:18" ht="21.95" customHeight="1" x14ac:dyDescent="0.2">
      <c r="A14" s="108" t="s">
        <v>126</v>
      </c>
      <c r="B14" s="53"/>
      <c r="C14" s="87"/>
      <c r="D14" s="53"/>
      <c r="E14" s="89">
        <v>0</v>
      </c>
      <c r="F14" s="53">
        <v>0</v>
      </c>
      <c r="G14" s="89">
        <v>0</v>
      </c>
      <c r="H14" s="53">
        <v>0</v>
      </c>
      <c r="I14" s="89">
        <v>0</v>
      </c>
      <c r="J14" s="53">
        <v>0</v>
      </c>
      <c r="K14" s="89">
        <f>PL!F100</f>
        <v>87296</v>
      </c>
      <c r="L14" s="53">
        <v>0</v>
      </c>
      <c r="M14" s="89">
        <f>SUM(E14:L14)</f>
        <v>87296</v>
      </c>
      <c r="N14" s="53">
        <v>0</v>
      </c>
      <c r="O14" s="89">
        <v>0</v>
      </c>
      <c r="P14" s="53">
        <f>SUM(N14:N14)</f>
        <v>0</v>
      </c>
      <c r="Q14" s="89">
        <f>SUM(M14:O14)</f>
        <v>87296</v>
      </c>
      <c r="R14" s="58"/>
    </row>
    <row r="15" spans="1:18" ht="21.95" customHeight="1" x14ac:dyDescent="0.2">
      <c r="A15" s="108" t="s">
        <v>127</v>
      </c>
      <c r="B15" s="53"/>
      <c r="C15" s="87"/>
      <c r="D15" s="53"/>
      <c r="E15" s="90">
        <f>SUM(E13:E14)</f>
        <v>0</v>
      </c>
      <c r="F15" s="53"/>
      <c r="G15" s="90">
        <f>SUM(G13:G14)</f>
        <v>0</v>
      </c>
      <c r="H15" s="53"/>
      <c r="I15" s="90">
        <f>SUM(I13:I14)</f>
        <v>0</v>
      </c>
      <c r="J15" s="53"/>
      <c r="K15" s="90">
        <f>SUM(K13:K14)</f>
        <v>2364425</v>
      </c>
      <c r="L15" s="53"/>
      <c r="M15" s="90">
        <f>SUM(M13:M14)</f>
        <v>2364425</v>
      </c>
      <c r="N15" s="53"/>
      <c r="O15" s="90">
        <f>SUM(O13:O14)</f>
        <v>-317</v>
      </c>
      <c r="P15" s="53"/>
      <c r="Q15" s="90">
        <f>SUM(Q13:Q14)</f>
        <v>2364108</v>
      </c>
      <c r="R15" s="58"/>
    </row>
    <row r="16" spans="1:18" ht="21.95" customHeight="1" x14ac:dyDescent="0.2">
      <c r="A16" s="108" t="s">
        <v>214</v>
      </c>
      <c r="B16" s="53"/>
      <c r="C16" s="59">
        <v>15</v>
      </c>
      <c r="D16" s="53"/>
      <c r="E16" s="91">
        <v>0</v>
      </c>
      <c r="F16" s="53"/>
      <c r="G16" s="91">
        <v>0</v>
      </c>
      <c r="H16" s="53"/>
      <c r="I16" s="91">
        <v>0</v>
      </c>
      <c r="J16" s="53"/>
      <c r="K16" s="91">
        <v>-2199881</v>
      </c>
      <c r="L16" s="53"/>
      <c r="M16" s="91">
        <f>SUM(E16:K16)</f>
        <v>-2199881</v>
      </c>
      <c r="N16" s="53"/>
      <c r="O16" s="91">
        <v>0</v>
      </c>
      <c r="P16" s="53"/>
      <c r="Q16" s="91">
        <f>SUM(M16:O16)</f>
        <v>-2199881</v>
      </c>
      <c r="R16" s="58"/>
    </row>
    <row r="17" spans="1:18" ht="21.95" customHeight="1" thickBot="1" x14ac:dyDescent="0.25">
      <c r="A17" s="107" t="s">
        <v>211</v>
      </c>
      <c r="B17" s="53"/>
      <c r="C17" s="87"/>
      <c r="D17" s="53"/>
      <c r="E17" s="92">
        <f>SUM(E12:E16)-E15</f>
        <v>3145899</v>
      </c>
      <c r="F17" s="53"/>
      <c r="G17" s="92">
        <f>SUM(G12:G16)-G15</f>
        <v>89416</v>
      </c>
      <c r="H17" s="53"/>
      <c r="I17" s="92">
        <f>SUM(I12:I16)-I15</f>
        <v>314591</v>
      </c>
      <c r="J17" s="53"/>
      <c r="K17" s="92">
        <f>SUM(K12:K16)-K15</f>
        <v>37371497</v>
      </c>
      <c r="L17" s="53"/>
      <c r="M17" s="92">
        <f>SUM(M12:M16)-M15</f>
        <v>40921403</v>
      </c>
      <c r="N17" s="53"/>
      <c r="O17" s="92">
        <f>SUM(O12:O16)-O15</f>
        <v>-19990</v>
      </c>
      <c r="P17" s="53"/>
      <c r="Q17" s="92">
        <f>SUM(Q12:Q16)-Q15</f>
        <v>40901413</v>
      </c>
      <c r="R17" s="58"/>
    </row>
    <row r="18" spans="1:18" ht="21.95" customHeight="1" thickTop="1" x14ac:dyDescent="0.2">
      <c r="B18" s="53"/>
      <c r="C18" s="87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</row>
    <row r="19" spans="1:18" s="58" customFormat="1" ht="21.95" customHeight="1" x14ac:dyDescent="0.2">
      <c r="A19" s="107" t="s">
        <v>192</v>
      </c>
      <c r="B19" s="53"/>
      <c r="C19" s="87"/>
      <c r="D19" s="53"/>
      <c r="E19" s="53">
        <v>3145899</v>
      </c>
      <c r="F19" s="53"/>
      <c r="G19" s="53">
        <v>89416</v>
      </c>
      <c r="H19" s="53"/>
      <c r="I19" s="53">
        <v>314591</v>
      </c>
      <c r="J19" s="53"/>
      <c r="K19" s="53">
        <v>40114473</v>
      </c>
      <c r="L19" s="53"/>
      <c r="M19" s="53">
        <f>SUM(E19:L19)</f>
        <v>43664379</v>
      </c>
      <c r="N19" s="53"/>
      <c r="O19" s="53">
        <v>-19628</v>
      </c>
      <c r="P19" s="53"/>
      <c r="Q19" s="53">
        <f>SUM(M19:O19)</f>
        <v>43644751</v>
      </c>
    </row>
    <row r="20" spans="1:18" ht="21.95" customHeight="1" x14ac:dyDescent="0.2">
      <c r="A20" s="108" t="s">
        <v>125</v>
      </c>
      <c r="B20" s="53"/>
      <c r="C20" s="87"/>
      <c r="D20" s="53"/>
      <c r="E20" s="88">
        <v>0</v>
      </c>
      <c r="F20" s="53"/>
      <c r="G20" s="88">
        <v>0</v>
      </c>
      <c r="H20" s="53"/>
      <c r="I20" s="88">
        <v>0</v>
      </c>
      <c r="J20" s="53"/>
      <c r="K20" s="88">
        <f>PL!D113</f>
        <v>1870045</v>
      </c>
      <c r="L20" s="53"/>
      <c r="M20" s="88">
        <f>SUM(E20:L20)</f>
        <v>1870045</v>
      </c>
      <c r="N20" s="53"/>
      <c r="O20" s="88">
        <f>PL!D114</f>
        <v>-105</v>
      </c>
      <c r="P20" s="53"/>
      <c r="Q20" s="88">
        <f>SUM(M20:O20)</f>
        <v>1869940</v>
      </c>
      <c r="R20" s="58"/>
    </row>
    <row r="21" spans="1:18" ht="21.95" customHeight="1" x14ac:dyDescent="0.2">
      <c r="A21" s="108" t="s">
        <v>126</v>
      </c>
      <c r="B21" s="59"/>
      <c r="C21" s="60"/>
      <c r="D21" s="59"/>
      <c r="E21" s="89">
        <v>0</v>
      </c>
      <c r="F21" s="53"/>
      <c r="G21" s="89">
        <v>0</v>
      </c>
      <c r="H21" s="53"/>
      <c r="I21" s="89">
        <v>0</v>
      </c>
      <c r="J21" s="53">
        <v>0</v>
      </c>
      <c r="K21" s="89">
        <f>PL!D100</f>
        <v>0</v>
      </c>
      <c r="L21" s="53">
        <v>0</v>
      </c>
      <c r="M21" s="89">
        <f>SUM(E21:L21)</f>
        <v>0</v>
      </c>
      <c r="N21" s="53">
        <v>0</v>
      </c>
      <c r="O21" s="89">
        <v>0</v>
      </c>
      <c r="P21" s="53">
        <f>SUM(N21:N21)</f>
        <v>0</v>
      </c>
      <c r="Q21" s="89">
        <f>SUM(M21:O21)</f>
        <v>0</v>
      </c>
    </row>
    <row r="22" spans="1:18" ht="21.95" customHeight="1" x14ac:dyDescent="0.2">
      <c r="A22" s="108" t="s">
        <v>127</v>
      </c>
      <c r="B22" s="59"/>
      <c r="C22" s="60"/>
      <c r="D22" s="59"/>
      <c r="E22" s="90">
        <f>SUM(E20:E21)</f>
        <v>0</v>
      </c>
      <c r="F22" s="53"/>
      <c r="G22" s="90">
        <f>SUM(G20:G21)</f>
        <v>0</v>
      </c>
      <c r="H22" s="53"/>
      <c r="I22" s="90">
        <f>SUM(I20:I21)</f>
        <v>0</v>
      </c>
      <c r="J22" s="53"/>
      <c r="K22" s="90">
        <f>SUM(K20:K21)</f>
        <v>1870045</v>
      </c>
      <c r="L22" s="53"/>
      <c r="M22" s="90">
        <f>SUM(M20:M21)</f>
        <v>1870045</v>
      </c>
      <c r="N22" s="53">
        <v>0</v>
      </c>
      <c r="O22" s="90">
        <f>SUM(O20:O21)</f>
        <v>-105</v>
      </c>
      <c r="P22" s="53"/>
      <c r="Q22" s="90">
        <f>SUM(Q20:Q21)</f>
        <v>1869940</v>
      </c>
    </row>
    <row r="23" spans="1:18" ht="21.95" customHeight="1" x14ac:dyDescent="0.2">
      <c r="A23" s="108" t="s">
        <v>214</v>
      </c>
      <c r="B23" s="59"/>
      <c r="C23" s="59">
        <v>15</v>
      </c>
      <c r="D23" s="59"/>
      <c r="E23" s="91">
        <v>0</v>
      </c>
      <c r="F23" s="53"/>
      <c r="G23" s="91">
        <v>0</v>
      </c>
      <c r="H23" s="53"/>
      <c r="I23" s="91">
        <v>0</v>
      </c>
      <c r="J23" s="53"/>
      <c r="K23" s="91">
        <v>-1887515</v>
      </c>
      <c r="L23" s="53"/>
      <c r="M23" s="91">
        <f>SUM(E23:K23)</f>
        <v>-1887515</v>
      </c>
      <c r="N23" s="53"/>
      <c r="O23" s="91">
        <v>0</v>
      </c>
      <c r="P23" s="53"/>
      <c r="Q23" s="91">
        <f>SUM(M23:O23)</f>
        <v>-1887515</v>
      </c>
    </row>
    <row r="24" spans="1:18" ht="21.95" customHeight="1" thickBot="1" x14ac:dyDescent="0.25">
      <c r="A24" s="107" t="s">
        <v>212</v>
      </c>
      <c r="C24" s="87"/>
      <c r="E24" s="92">
        <f>SUM(E19:E23)-E22</f>
        <v>3145899</v>
      </c>
      <c r="F24" s="53"/>
      <c r="G24" s="92">
        <f>SUM(G19:G23)-G22</f>
        <v>89416</v>
      </c>
      <c r="H24" s="53"/>
      <c r="I24" s="92">
        <f>SUM(I19:I23)-I22</f>
        <v>314591</v>
      </c>
      <c r="J24" s="53"/>
      <c r="K24" s="92">
        <f>SUM(K19:K23)-K22</f>
        <v>40097003</v>
      </c>
      <c r="L24" s="53"/>
      <c r="M24" s="92">
        <f>SUM(M19:M23)-M22</f>
        <v>43646909</v>
      </c>
      <c r="N24" s="53"/>
      <c r="O24" s="92">
        <f>SUM(O19:O23)-O22</f>
        <v>-19733</v>
      </c>
      <c r="P24" s="53"/>
      <c r="Q24" s="92">
        <f>SUM(Q19:Q23)-Q22</f>
        <v>43627176</v>
      </c>
    </row>
    <row r="25" spans="1:18" ht="21.95" customHeight="1" thickTop="1" x14ac:dyDescent="0.2">
      <c r="E25" s="53"/>
      <c r="O25" s="102"/>
    </row>
    <row r="26" spans="1:18" ht="21.95" customHeight="1" x14ac:dyDescent="0.2">
      <c r="A26" s="93" t="s">
        <v>1</v>
      </c>
    </row>
  </sheetData>
  <customSheetViews>
    <customSheetView guid="{939AE388-0C89-4420-8E11-842DDF7990F5}" showPageBreaks="1" showGridLines="0" topLeftCell="A4">
      <selection activeCell="B58" sqref="B58"/>
      <rowBreaks count="3" manualBreakCount="3">
        <brk id="25" max="16383" man="1"/>
        <brk id="58" max="16383" man="1"/>
        <brk id="69" max="16383" man="1"/>
      </rowBreaks>
      <pageMargins left="0.39370078740157483" right="0.78740157480314965" top="0.98425196850393704" bottom="0.39370078740157483" header="0.19685039370078741" footer="0.19685039370078741"/>
      <printOptions horizontalCentered="1"/>
      <pageSetup paperSize="9" scale="65" orientation="landscape" r:id="rId1"/>
      <headerFooter alignWithMargins="0">
        <oddHeader>&amp;C&amp;"Arial,Bold"&amp;11DRAFT</oddHeader>
      </headerFooter>
    </customSheetView>
    <customSheetView guid="{E2AC6506-728D-4525-9226-8297C2D52D3E}" scale="60" showPageBreaks="1" showGridLines="0" view="pageBreakPreview" topLeftCell="A25">
      <selection activeCell="A28" sqref="A28:IV28"/>
      <rowBreaks count="1" manualBreakCount="1">
        <brk id="27" max="16383" man="1"/>
      </rowBreaks>
      <pageMargins left="0.39370078740157499" right="0.21" top="0.98425196850393704" bottom="0.39370078740157499" header="0.196850393700787" footer="0.196850393700787"/>
      <printOptions horizontalCentered="1"/>
      <pageSetup paperSize="9" scale="75" orientation="landscape" r:id="rId2"/>
      <headerFooter alignWithMargins="0">
        <oddHeader>&amp;C&amp;"Arial,Bold"Final draft</oddHeader>
        <oddFooter xml:space="preserve">&amp;R&amp;"Arial,Regular"&amp;9We, being responsible for the preparation of these financial
statements and notes thereto, hereby approve their issue in final form.
………………..……………………..…….…
Directors
</oddFooter>
      </headerFooter>
    </customSheetView>
    <customSheetView guid="{5314B250-63AF-48E8-BD35-C614B37687CD}" scale="130" showPageBreaks="1" showGridLines="0" view="pageBreakPreview" topLeftCell="A37">
      <selection activeCell="A47" sqref="A47"/>
      <rowBreaks count="2" manualBreakCount="2">
        <brk id="28" max="16383" man="1"/>
        <brk id="60" max="16383" man="1"/>
      </rowBreaks>
      <pageMargins left="0.39370078740157499" right="0.78740157480314998" top="0.98425196850393704" bottom="0.39370078740157499" header="0.196850393700787" footer="0.196850393700787"/>
      <printOptions horizontalCentered="1"/>
      <pageSetup paperSize="9" scale="60" orientation="landscape" r:id="rId3"/>
      <headerFooter alignWithMargins="0">
        <oddHeader>&amp;C&amp;"Arial,Bold"&amp;11&amp;UDraft subject to outstanding matters and partner review</oddHeader>
      </headerFooter>
    </customSheetView>
    <customSheetView guid="{38040533-741E-44A0-BFF7-21E1B6FEE47A}" showPageBreaks="1" showGridLines="0" view="pageBreakPreview" topLeftCell="A16">
      <selection activeCell="H32" sqref="H32:H35"/>
      <rowBreaks count="2" manualBreakCount="2">
        <brk id="25" max="16383" man="1"/>
        <brk id="59" max="16383" man="1"/>
      </rowBreaks>
      <pageMargins left="0.39370078740157483" right="0.78740157480314965" top="0.98425196850393704" bottom="0.39370078740157483" header="0.19685039370078741" footer="0.19685039370078741"/>
      <printOptions horizontalCentered="1"/>
      <pageSetup paperSize="9" scale="60" orientation="landscape" r:id="rId4"/>
      <headerFooter alignWithMargins="0"/>
    </customSheetView>
    <customSheetView guid="{295C003C-67E1-4816-BDAC-D24281FAF0C2}" showPageBreaks="1" showGridLines="0" view="pageLayout" topLeftCell="A43">
      <selection activeCell="B55" sqref="B55"/>
      <rowBreaks count="6" manualBreakCount="6">
        <brk id="27" max="16383" man="1"/>
        <brk id="60" max="16383" man="1"/>
        <brk id="71" max="16383" man="1"/>
        <brk id="104" max="16383" man="1"/>
        <brk id="109" max="16383" man="1"/>
        <brk id="142" max="16383" man="1"/>
      </rowBreaks>
      <pageMargins left="0.39370078740157483" right="0.78740157480314965" top="0.98425196850393704" bottom="0.39370078740157483" header="0.19685039370078741" footer="0.19685039370078741"/>
      <printOptions horizontalCentered="1"/>
      <pageSetup paperSize="9" scale="70" orientation="landscape" r:id="rId5"/>
      <headerFooter alignWithMargins="0">
        <oddHeader>&amp;C&amp;"Arial,Bold"&amp;11Draft subject to outstanding matters</oddHeader>
      </headerFooter>
    </customSheetView>
  </customSheetViews>
  <mergeCells count="3">
    <mergeCell ref="E6:Q6"/>
    <mergeCell ref="E7:M7"/>
    <mergeCell ref="I9:K9"/>
  </mergeCells>
  <phoneticPr fontId="0" type="noConversion"/>
  <printOptions horizontalCentered="1"/>
  <pageMargins left="0.98425196850393704" right="0.196850393700787" top="0.56000000000000005" bottom="0" header="0.196850393700787" footer="0.196850393700787"/>
  <pageSetup paperSize="9" scale="85" firstPageNumber="6" fitToHeight="0" orientation="landscape" useFirstPageNumber="1" r:id="rId6"/>
  <ignoredErrors>
    <ignoredError sqref="E15 G15 I15:L15" formulaRange="1"/>
    <ignoredError sqref="N15:Q15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1"/>
  <sheetViews>
    <sheetView showGridLines="0" view="pageBreakPreview" topLeftCell="A7" zoomScale="85" zoomScaleNormal="80" zoomScaleSheetLayoutView="85" zoomScalePageLayoutView="86" workbookViewId="0">
      <selection activeCell="E94" sqref="E94"/>
    </sheetView>
  </sheetViews>
  <sheetFormatPr defaultColWidth="9.140625" defaultRowHeight="23.1" customHeight="1" x14ac:dyDescent="0.2"/>
  <cols>
    <col min="1" max="1" width="40.7109375" style="105" customWidth="1"/>
    <col min="2" max="2" width="1.7109375" style="105" customWidth="1"/>
    <col min="3" max="3" width="7.5703125" style="78" customWidth="1"/>
    <col min="4" max="4" width="1.7109375" style="105" customWidth="1"/>
    <col min="5" max="5" width="17.7109375" style="105" customWidth="1"/>
    <col min="6" max="6" width="1.7109375" style="105" customWidth="1"/>
    <col min="7" max="7" width="17.7109375" style="105" customWidth="1"/>
    <col min="8" max="8" width="1.7109375" style="105" customWidth="1"/>
    <col min="9" max="9" width="17.7109375" style="105" customWidth="1"/>
    <col min="10" max="10" width="1.7109375" style="105" customWidth="1"/>
    <col min="11" max="11" width="17.7109375" style="105" customWidth="1"/>
    <col min="12" max="12" width="1.7109375" style="105" customWidth="1"/>
    <col min="13" max="13" width="17.7109375" style="105" customWidth="1"/>
    <col min="14" max="14" width="1.7109375" style="105" customWidth="1"/>
    <col min="15" max="15" width="16" style="105" customWidth="1"/>
    <col min="16" max="16" width="2.140625" style="105" customWidth="1"/>
    <col min="17" max="16384" width="9.140625" style="105"/>
  </cols>
  <sheetData>
    <row r="1" spans="1:15" ht="23.1" customHeight="1" x14ac:dyDescent="0.2">
      <c r="M1" s="79" t="s">
        <v>124</v>
      </c>
    </row>
    <row r="2" spans="1:15" ht="23.1" customHeight="1" x14ac:dyDescent="0.2">
      <c r="A2" s="106" t="s">
        <v>106</v>
      </c>
      <c r="B2" s="106"/>
      <c r="C2" s="80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1:15" ht="23.1" customHeight="1" x14ac:dyDescent="0.2">
      <c r="A3" s="106" t="s">
        <v>116</v>
      </c>
      <c r="B3" s="106"/>
      <c r="C3" s="80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</row>
    <row r="4" spans="1:15" ht="23.1" customHeight="1" x14ac:dyDescent="0.2">
      <c r="A4" s="106" t="s">
        <v>213</v>
      </c>
      <c r="B4" s="106"/>
      <c r="C4" s="80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</row>
    <row r="5" spans="1:15" ht="23.1" customHeight="1" x14ac:dyDescent="0.2">
      <c r="D5" s="81"/>
      <c r="E5" s="81"/>
      <c r="F5" s="81"/>
      <c r="G5" s="81"/>
      <c r="H5" s="81"/>
      <c r="I5" s="81"/>
      <c r="J5" s="81"/>
      <c r="K5" s="81"/>
      <c r="L5" s="81"/>
      <c r="M5" s="82" t="s">
        <v>122</v>
      </c>
      <c r="N5" s="81"/>
    </row>
    <row r="6" spans="1:15" ht="23.1" customHeight="1" x14ac:dyDescent="0.2">
      <c r="A6" s="83"/>
      <c r="B6" s="83"/>
      <c r="D6" s="83"/>
      <c r="E6" s="117" t="s">
        <v>9</v>
      </c>
      <c r="F6" s="117"/>
      <c r="G6" s="117"/>
      <c r="H6" s="117"/>
      <c r="I6" s="117"/>
      <c r="J6" s="117"/>
      <c r="K6" s="117"/>
      <c r="L6" s="117"/>
      <c r="M6" s="117"/>
    </row>
    <row r="7" spans="1:15" s="58" customFormat="1" ht="23.1" customHeight="1" x14ac:dyDescent="0.2">
      <c r="C7" s="78"/>
      <c r="I7" s="119" t="s">
        <v>5</v>
      </c>
      <c r="J7" s="119"/>
      <c r="K7" s="119"/>
    </row>
    <row r="8" spans="1:15" s="58" customFormat="1" ht="23.1" customHeight="1" x14ac:dyDescent="0.2">
      <c r="C8" s="78"/>
      <c r="E8" s="58" t="s">
        <v>92</v>
      </c>
      <c r="I8" s="58" t="s">
        <v>7</v>
      </c>
      <c r="M8" s="58" t="s">
        <v>3</v>
      </c>
    </row>
    <row r="9" spans="1:15" s="58" customFormat="1" ht="23.1" customHeight="1" x14ac:dyDescent="0.2">
      <c r="C9" s="50" t="s">
        <v>0</v>
      </c>
      <c r="E9" s="86" t="s">
        <v>2</v>
      </c>
      <c r="G9" s="86" t="s">
        <v>168</v>
      </c>
      <c r="I9" s="86" t="s">
        <v>6</v>
      </c>
      <c r="K9" s="86" t="s">
        <v>4</v>
      </c>
      <c r="M9" s="86" t="s">
        <v>110</v>
      </c>
    </row>
    <row r="10" spans="1:15" ht="23.1" customHeight="1" x14ac:dyDescent="0.2">
      <c r="A10" s="107" t="s">
        <v>174</v>
      </c>
      <c r="B10" s="107"/>
      <c r="C10" s="87"/>
      <c r="D10" s="53"/>
      <c r="E10" s="53">
        <v>3145899</v>
      </c>
      <c r="F10" s="53"/>
      <c r="G10" s="53">
        <v>89416</v>
      </c>
      <c r="H10" s="53"/>
      <c r="I10" s="53">
        <v>314591</v>
      </c>
      <c r="J10" s="53"/>
      <c r="K10" s="53">
        <v>22550494</v>
      </c>
      <c r="L10" s="53"/>
      <c r="M10" s="53">
        <f>SUM(E10:L10)</f>
        <v>26100400</v>
      </c>
    </row>
    <row r="11" spans="1:15" ht="23.1" customHeight="1" x14ac:dyDescent="0.2">
      <c r="A11" s="108" t="s">
        <v>148</v>
      </c>
      <c r="B11" s="108"/>
      <c r="C11" s="87"/>
      <c r="D11" s="53"/>
      <c r="E11" s="88">
        <v>0</v>
      </c>
      <c r="F11" s="53"/>
      <c r="G11" s="88">
        <v>0</v>
      </c>
      <c r="H11" s="53"/>
      <c r="I11" s="88">
        <v>0</v>
      </c>
      <c r="J11" s="53"/>
      <c r="K11" s="88">
        <f>PL!J91</f>
        <v>427925</v>
      </c>
      <c r="L11" s="53"/>
      <c r="M11" s="88">
        <f>SUM(E11:K11)</f>
        <v>427925</v>
      </c>
    </row>
    <row r="12" spans="1:15" ht="23.1" customHeight="1" x14ac:dyDescent="0.2">
      <c r="A12" s="108" t="s">
        <v>126</v>
      </c>
      <c r="B12" s="108"/>
      <c r="C12" s="87"/>
      <c r="D12" s="53"/>
      <c r="E12" s="89">
        <v>0</v>
      </c>
      <c r="F12" s="53"/>
      <c r="G12" s="89">
        <v>0</v>
      </c>
      <c r="H12" s="53"/>
      <c r="I12" s="89">
        <v>0</v>
      </c>
      <c r="J12" s="53"/>
      <c r="K12" s="89">
        <f>PL!J100</f>
        <v>19003</v>
      </c>
      <c r="L12" s="53"/>
      <c r="M12" s="89">
        <f>SUM(E12:K12)</f>
        <v>19003</v>
      </c>
    </row>
    <row r="13" spans="1:15" ht="23.1" customHeight="1" x14ac:dyDescent="0.2">
      <c r="A13" s="108" t="s">
        <v>127</v>
      </c>
      <c r="B13" s="108"/>
      <c r="C13" s="87"/>
      <c r="D13" s="53"/>
      <c r="E13" s="90">
        <f>SUM(E11:E12)</f>
        <v>0</v>
      </c>
      <c r="F13" s="53"/>
      <c r="G13" s="90">
        <f>SUM(G11:G12)</f>
        <v>0</v>
      </c>
      <c r="H13" s="53"/>
      <c r="I13" s="90">
        <f>SUM(I11:I12)</f>
        <v>0</v>
      </c>
      <c r="J13" s="53"/>
      <c r="K13" s="90">
        <f>SUM(K11:K12)</f>
        <v>446928</v>
      </c>
      <c r="L13" s="53"/>
      <c r="M13" s="90">
        <f>SUM(M11:M12)</f>
        <v>446928</v>
      </c>
    </row>
    <row r="14" spans="1:15" ht="23.1" customHeight="1" x14ac:dyDescent="0.2">
      <c r="A14" s="108" t="s">
        <v>214</v>
      </c>
      <c r="B14" s="108"/>
      <c r="C14" s="59">
        <v>15</v>
      </c>
      <c r="D14" s="53"/>
      <c r="E14" s="91">
        <v>0</v>
      </c>
      <c r="F14" s="53"/>
      <c r="G14" s="91">
        <v>0</v>
      </c>
      <c r="H14" s="53"/>
      <c r="I14" s="91">
        <v>0</v>
      </c>
      <c r="J14" s="53"/>
      <c r="K14" s="91">
        <v>-2199881</v>
      </c>
      <c r="L14" s="53"/>
      <c r="M14" s="91">
        <f>SUM(E14:L14)</f>
        <v>-2199881</v>
      </c>
    </row>
    <row r="15" spans="1:15" ht="23.1" customHeight="1" thickBot="1" x14ac:dyDescent="0.25">
      <c r="A15" s="107" t="s">
        <v>211</v>
      </c>
      <c r="B15" s="107"/>
      <c r="C15" s="87"/>
      <c r="E15" s="92">
        <f>SUM(E10:E14)-E13</f>
        <v>3145899</v>
      </c>
      <c r="F15" s="53"/>
      <c r="G15" s="92">
        <f>SUM(G10:G14)-G13</f>
        <v>89416</v>
      </c>
      <c r="H15" s="53"/>
      <c r="I15" s="92">
        <f>SUM(I10:I14)-I13</f>
        <v>314591</v>
      </c>
      <c r="J15" s="53"/>
      <c r="K15" s="92">
        <f>SUM(K10:K14)-K13</f>
        <v>20797541</v>
      </c>
      <c r="L15" s="53"/>
      <c r="M15" s="92">
        <f>SUM(M10:M14)-M13</f>
        <v>24347447</v>
      </c>
      <c r="N15" s="53">
        <f>SUM(N11:N11)</f>
        <v>0</v>
      </c>
    </row>
    <row r="16" spans="1:15" ht="23.1" customHeight="1" thickTop="1" x14ac:dyDescent="0.2">
      <c r="A16" s="107"/>
      <c r="B16" s="107"/>
      <c r="C16" s="87"/>
      <c r="E16" s="53"/>
      <c r="F16" s="53"/>
      <c r="G16" s="53"/>
      <c r="H16" s="53"/>
      <c r="I16" s="53"/>
      <c r="J16" s="53"/>
      <c r="K16" s="53"/>
      <c r="L16" s="53"/>
      <c r="M16" s="53"/>
    </row>
    <row r="17" spans="1:20" ht="23.1" customHeight="1" x14ac:dyDescent="0.2">
      <c r="A17" s="107" t="s">
        <v>192</v>
      </c>
      <c r="B17" s="107"/>
      <c r="C17" s="87"/>
      <c r="D17" s="53"/>
      <c r="E17" s="53">
        <v>3145899</v>
      </c>
      <c r="F17" s="53"/>
      <c r="G17" s="53">
        <v>89416</v>
      </c>
      <c r="H17" s="53"/>
      <c r="I17" s="53">
        <v>314591</v>
      </c>
      <c r="J17" s="53"/>
      <c r="K17" s="53">
        <v>22623961</v>
      </c>
      <c r="L17" s="53"/>
      <c r="M17" s="53">
        <f>SUM(E17:K17)</f>
        <v>26173867</v>
      </c>
    </row>
    <row r="18" spans="1:20" ht="23.1" customHeight="1" x14ac:dyDescent="0.2">
      <c r="A18" s="108" t="s">
        <v>125</v>
      </c>
      <c r="B18" s="108"/>
      <c r="C18" s="87"/>
      <c r="E18" s="88">
        <v>0</v>
      </c>
      <c r="F18" s="53"/>
      <c r="G18" s="88">
        <v>0</v>
      </c>
      <c r="H18" s="53"/>
      <c r="I18" s="88">
        <v>0</v>
      </c>
      <c r="J18" s="53"/>
      <c r="K18" s="88">
        <f>PL!H91</f>
        <v>937797</v>
      </c>
      <c r="L18" s="53"/>
      <c r="M18" s="88">
        <f>SUM(E18:K18)</f>
        <v>937797</v>
      </c>
    </row>
    <row r="19" spans="1:20" ht="23.1" customHeight="1" x14ac:dyDescent="0.2">
      <c r="A19" s="108" t="s">
        <v>126</v>
      </c>
      <c r="B19" s="108"/>
      <c r="C19" s="87"/>
      <c r="E19" s="89">
        <v>0</v>
      </c>
      <c r="F19" s="53"/>
      <c r="G19" s="89">
        <v>0</v>
      </c>
      <c r="H19" s="53"/>
      <c r="I19" s="89">
        <v>0</v>
      </c>
      <c r="J19" s="53"/>
      <c r="K19" s="89">
        <f>PL!H100</f>
        <v>0</v>
      </c>
      <c r="L19" s="53"/>
      <c r="M19" s="89">
        <f>SUM(E19:K19)</f>
        <v>0</v>
      </c>
    </row>
    <row r="20" spans="1:20" ht="23.1" customHeight="1" x14ac:dyDescent="0.2">
      <c r="A20" s="108" t="s">
        <v>127</v>
      </c>
      <c r="B20" s="108"/>
      <c r="C20" s="87"/>
      <c r="E20" s="90">
        <f>SUM(E18:E19)</f>
        <v>0</v>
      </c>
      <c r="F20" s="53"/>
      <c r="G20" s="90">
        <f>SUM(G18:G19)</f>
        <v>0</v>
      </c>
      <c r="H20" s="53"/>
      <c r="I20" s="90">
        <f>SUM(I18:I19)</f>
        <v>0</v>
      </c>
      <c r="J20" s="53"/>
      <c r="K20" s="90">
        <f>SUM(K18:K19)</f>
        <v>937797</v>
      </c>
      <c r="L20" s="53"/>
      <c r="M20" s="90">
        <f>SUM(M18:M19)</f>
        <v>937797</v>
      </c>
    </row>
    <row r="21" spans="1:20" ht="23.1" customHeight="1" x14ac:dyDescent="0.2">
      <c r="A21" s="108" t="s">
        <v>214</v>
      </c>
      <c r="B21" s="108"/>
      <c r="C21" s="59">
        <v>15</v>
      </c>
      <c r="E21" s="91">
        <v>0</v>
      </c>
      <c r="F21" s="53"/>
      <c r="G21" s="91">
        <v>0</v>
      </c>
      <c r="H21" s="53"/>
      <c r="I21" s="91">
        <v>0</v>
      </c>
      <c r="J21" s="53"/>
      <c r="K21" s="98">
        <v>-1887515</v>
      </c>
      <c r="L21" s="53"/>
      <c r="M21" s="91">
        <f>SUM(E21:L21)</f>
        <v>-1887515</v>
      </c>
    </row>
    <row r="22" spans="1:20" ht="23.1" customHeight="1" thickBot="1" x14ac:dyDescent="0.25">
      <c r="A22" s="107" t="s">
        <v>212</v>
      </c>
      <c r="B22" s="107"/>
      <c r="C22" s="87"/>
      <c r="E22" s="92">
        <f>SUM(E17:E21)-E20</f>
        <v>3145899</v>
      </c>
      <c r="F22" s="53"/>
      <c r="G22" s="92">
        <f>SUM(G17:G21)-G20</f>
        <v>89416</v>
      </c>
      <c r="H22" s="53"/>
      <c r="I22" s="92">
        <f>SUM(I17:I21)-I20</f>
        <v>314591</v>
      </c>
      <c r="J22" s="53"/>
      <c r="K22" s="92">
        <f>SUM(K17:K21)-K20</f>
        <v>21674243</v>
      </c>
      <c r="L22" s="53"/>
      <c r="M22" s="92">
        <f>SUM(M17:M21)-M20</f>
        <v>25224149</v>
      </c>
      <c r="N22" s="53">
        <f>SUM(N18:N18)</f>
        <v>0</v>
      </c>
      <c r="P22" s="53"/>
      <c r="R22" s="53"/>
      <c r="T22" s="53"/>
    </row>
    <row r="23" spans="1:20" ht="23.1" customHeight="1" thickTop="1" x14ac:dyDescent="0.2"/>
    <row r="24" spans="1:20" ht="23.1" customHeight="1" x14ac:dyDescent="0.2">
      <c r="A24" s="93" t="s">
        <v>1</v>
      </c>
      <c r="B24" s="93"/>
    </row>
    <row r="25" spans="1:20" s="58" customFormat="1" ht="23.1" customHeight="1" x14ac:dyDescent="0.2">
      <c r="C25" s="78"/>
    </row>
    <row r="26" spans="1:20" s="58" customFormat="1" ht="23.1" customHeight="1" x14ac:dyDescent="0.2">
      <c r="C26" s="78"/>
    </row>
    <row r="28" spans="1:20" ht="23.1" customHeight="1" x14ac:dyDescent="0.2">
      <c r="F28" s="105">
        <f>SUM(F25:F27)</f>
        <v>0</v>
      </c>
      <c r="H28" s="105">
        <f>SUM(H25:H27)</f>
        <v>0</v>
      </c>
      <c r="J28" s="105">
        <f>SUM(J25:J27)</f>
        <v>0</v>
      </c>
      <c r="L28" s="105">
        <f>SUM(L25:L27)</f>
        <v>0</v>
      </c>
      <c r="N28" s="105">
        <f>SUM(N25:N27)</f>
        <v>0</v>
      </c>
    </row>
    <row r="29" spans="1:20" ht="23.1" customHeight="1" x14ac:dyDescent="0.2">
      <c r="E29" s="58"/>
    </row>
    <row r="30" spans="1:20" ht="23.1" customHeight="1" x14ac:dyDescent="0.2">
      <c r="E30" s="58"/>
      <c r="M30" s="58"/>
    </row>
    <row r="31" spans="1:20" ht="23.1" customHeight="1" x14ac:dyDescent="0.2">
      <c r="E31" s="58"/>
      <c r="M31" s="58"/>
    </row>
  </sheetData>
  <customSheetViews>
    <customSheetView guid="{939AE388-0C89-4420-8E11-842DDF7990F5}" scale="80" showPageBreaks="1" showGridLines="0" printArea="1" topLeftCell="A40">
      <selection activeCell="D31" sqref="D31"/>
      <rowBreaks count="1" manualBreakCount="1">
        <brk id="23" max="14" man="1"/>
      </rowBreaks>
      <pageMargins left="0.39370078740157483" right="0.39370078740157483" top="0.98425196850393704" bottom="0.39370078740157483" header="0.19685039370078741" footer="0.19685039370078741"/>
      <printOptions horizontalCentered="1"/>
      <pageSetup paperSize="9" scale="65" orientation="landscape" r:id="rId1"/>
      <headerFooter alignWithMargins="0">
        <oddHeader>&amp;C&amp;"Arial,Bold"&amp;11DRAFT</oddHeader>
      </headerFooter>
    </customSheetView>
    <customSheetView guid="{E2AC6506-728D-4525-9226-8297C2D52D3E}" showPageBreaks="1" showGridLines="0" printArea="1" view="pageBreakPreview" topLeftCell="A37">
      <selection activeCell="A24" sqref="A24:IV24"/>
      <rowBreaks count="1" manualBreakCount="1">
        <brk id="23" max="16383" man="1"/>
      </rowBreaks>
      <pageMargins left="0.39370078740157499" right="0.2" top="0.98425196850393704" bottom="0.39370078740157499" header="0.196850393700787" footer="0.196850393700787"/>
      <printOptions horizontalCentered="1"/>
      <pageSetup paperSize="9" scale="75" orientation="landscape" r:id="rId2"/>
      <headerFooter alignWithMargins="0">
        <oddHeader>&amp;C&amp;"Arial,Bold"Final draft</oddHeader>
        <oddFooter xml:space="preserve">&amp;R&amp;"Arial,Regular"&amp;9We, being responsible for the preparation of these financial
statements and notes thereto, hereby approve their issue in final form.
………………..……………………..…….…
Directors
</oddFooter>
      </headerFooter>
    </customSheetView>
    <customSheetView guid="{5314B250-63AF-48E8-BD35-C614B37687CD}" scale="60" showPageBreaks="1" showGridLines="0" printArea="1" view="pageBreakPreview">
      <selection activeCell="A31" sqref="A31"/>
      <pageMargins left="0.39370078740157499" right="0.39370078740157499" top="0.98425196850393704" bottom="0.39370078740157499" header="0.196850393700787" footer="0.196850393700787"/>
      <printOptions horizontalCentered="1"/>
      <pageSetup paperSize="9" scale="65" orientation="landscape" r:id="rId3"/>
      <headerFooter alignWithMargins="0">
        <oddHeader>&amp;C&amp;"Arial,Bold"&amp;11&amp;UDraft subject to outstanding matters and partner review</oddHeader>
      </headerFooter>
    </customSheetView>
    <customSheetView guid="{38040533-741E-44A0-BFF7-21E1B6FEE47A}" showPageBreaks="1" showGridLines="0" printArea="1" view="pageBreakPreview">
      <selection activeCell="A23" sqref="A23:IV23"/>
      <rowBreaks count="1" manualBreakCount="1">
        <brk id="22" max="16383" man="1"/>
      </rowBreaks>
      <pageMargins left="0.39370078740157483" right="0.39370078740157483" top="0.98425196850393704" bottom="0.19685039370078741" header="0.19685039370078741" footer="0.19685039370078741"/>
      <printOptions horizontalCentered="1"/>
      <pageSetup paperSize="9" scale="60" orientation="landscape" r:id="rId4"/>
      <headerFooter alignWithMargins="0"/>
    </customSheetView>
    <customSheetView guid="{295C003C-67E1-4816-BDAC-D24281FAF0C2}" showPageBreaks="1" showGridLines="0" printArea="1" view="pageLayout">
      <selection activeCell="B7" sqref="B7"/>
      <rowBreaks count="3" manualBreakCount="3">
        <brk id="23" max="14" man="1"/>
        <brk id="54" max="16383" man="1"/>
        <brk id="85" max="16383" man="1"/>
      </rowBreaks>
      <pageMargins left="0.39370078740157483" right="0.39370078740157483" top="0.98425196850393704" bottom="0.39370078740157483" header="0.19685039370078741" footer="0.19685039370078741"/>
      <printOptions horizontalCentered="1"/>
      <pageSetup paperSize="9" scale="70" orientation="landscape" r:id="rId5"/>
      <headerFooter alignWithMargins="0">
        <oddHeader>&amp;C&amp;"Arial,Bold"&amp;11Draft subject to outstanding matters</oddHeader>
      </headerFooter>
    </customSheetView>
  </customSheetViews>
  <mergeCells count="2">
    <mergeCell ref="E6:M6"/>
    <mergeCell ref="I7:K7"/>
  </mergeCells>
  <phoneticPr fontId="0" type="noConversion"/>
  <printOptions horizontalCentered="1"/>
  <pageMargins left="0.98425196850393704" right="0.196850393700787" top="0.56000000000000005" bottom="0" header="0.196850393700787" footer="0.196850393700787"/>
  <pageSetup paperSize="9" scale="90" firstPageNumber="6" fitToHeight="0" orientation="landscape" useFirstPageNumber="1" r:id="rId6"/>
  <ignoredErrors>
    <ignoredError sqref="M13" formula="1"/>
    <ignoredError sqref="K13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3" transitionEvaluation="1" transitionEntry="1"/>
  <dimension ref="A1:J95"/>
  <sheetViews>
    <sheetView showGridLines="0" view="pageBreakPreview" topLeftCell="A13" zoomScale="90" zoomScaleNormal="100" zoomScaleSheetLayoutView="90" workbookViewId="0">
      <selection activeCell="A25" sqref="A25"/>
    </sheetView>
  </sheetViews>
  <sheetFormatPr defaultColWidth="9.85546875" defaultRowHeight="21" customHeight="1" x14ac:dyDescent="0.2"/>
  <cols>
    <col min="1" max="1" width="47.7109375" style="99" customWidth="1"/>
    <col min="2" max="2" width="5.7109375" style="99" customWidth="1"/>
    <col min="3" max="3" width="1.7109375" style="99" customWidth="1"/>
    <col min="4" max="4" width="13.7109375" style="99" customWidth="1"/>
    <col min="5" max="5" width="1.7109375" style="99" customWidth="1"/>
    <col min="6" max="6" width="13.7109375" style="99" customWidth="1"/>
    <col min="7" max="7" width="1.7109375" style="99" customWidth="1"/>
    <col min="8" max="8" width="13.7109375" style="99" customWidth="1"/>
    <col min="9" max="9" width="1.7109375" style="99" customWidth="1"/>
    <col min="10" max="10" width="13.7109375" style="99" customWidth="1"/>
    <col min="11" max="11" width="1.7109375" style="99" customWidth="1"/>
    <col min="12" max="16384" width="9.85546875" style="99"/>
  </cols>
  <sheetData>
    <row r="1" spans="1:10" ht="21" customHeight="1" x14ac:dyDescent="0.2">
      <c r="J1" s="47" t="s">
        <v>124</v>
      </c>
    </row>
    <row r="2" spans="1:10" ht="21" customHeight="1" x14ac:dyDescent="0.2">
      <c r="A2" s="4" t="s">
        <v>106</v>
      </c>
      <c r="B2" s="4"/>
      <c r="C2" s="4"/>
      <c r="D2" s="4"/>
      <c r="E2" s="4"/>
      <c r="F2" s="4"/>
      <c r="G2" s="4"/>
      <c r="H2" s="4"/>
      <c r="I2" s="4"/>
      <c r="J2" s="4"/>
    </row>
    <row r="3" spans="1:10" ht="21" customHeight="1" x14ac:dyDescent="0.2">
      <c r="A3" s="4" t="s">
        <v>117</v>
      </c>
      <c r="B3" s="4"/>
      <c r="C3" s="4"/>
      <c r="D3" s="4"/>
      <c r="E3" s="4"/>
      <c r="F3" s="4"/>
      <c r="G3" s="4"/>
      <c r="H3" s="4"/>
      <c r="I3" s="4"/>
      <c r="J3" s="4"/>
    </row>
    <row r="4" spans="1:10" ht="21" customHeight="1" x14ac:dyDescent="0.2">
      <c r="A4" s="4" t="s">
        <v>213</v>
      </c>
      <c r="B4" s="4"/>
      <c r="C4" s="4"/>
      <c r="D4" s="4"/>
      <c r="E4" s="4"/>
      <c r="F4" s="4"/>
      <c r="G4" s="4"/>
      <c r="H4" s="4"/>
      <c r="I4" s="4"/>
      <c r="J4" s="4"/>
    </row>
    <row r="5" spans="1:10" s="95" customFormat="1" ht="21" customHeight="1" x14ac:dyDescent="0.2">
      <c r="A5" s="99"/>
      <c r="B5" s="100"/>
      <c r="C5" s="100"/>
      <c r="D5" s="100"/>
      <c r="E5" s="100"/>
      <c r="F5" s="100"/>
      <c r="G5" s="100"/>
      <c r="H5" s="100"/>
      <c r="I5" s="100"/>
      <c r="J5" s="47" t="s">
        <v>122</v>
      </c>
    </row>
    <row r="6" spans="1:10" ht="21" customHeight="1" x14ac:dyDescent="0.2">
      <c r="A6" s="48"/>
      <c r="B6" s="48"/>
      <c r="C6" s="48"/>
      <c r="D6" s="115" t="s">
        <v>8</v>
      </c>
      <c r="E6" s="115"/>
      <c r="F6" s="115"/>
      <c r="G6" s="48"/>
      <c r="H6" s="115" t="s">
        <v>9</v>
      </c>
      <c r="I6" s="115"/>
      <c r="J6" s="115"/>
    </row>
    <row r="7" spans="1:10" ht="21" customHeight="1" x14ac:dyDescent="0.2">
      <c r="A7" s="49"/>
      <c r="B7" s="50"/>
      <c r="C7" s="50"/>
      <c r="D7" s="12">
        <v>2025</v>
      </c>
      <c r="E7" s="50"/>
      <c r="F7" s="12" t="s">
        <v>194</v>
      </c>
      <c r="G7" s="49"/>
      <c r="H7" s="12">
        <v>2025</v>
      </c>
      <c r="I7" s="50"/>
      <c r="J7" s="12" t="s">
        <v>194</v>
      </c>
    </row>
    <row r="8" spans="1:10" ht="21" customHeight="1" x14ac:dyDescent="0.2">
      <c r="A8" s="94" t="s">
        <v>49</v>
      </c>
    </row>
    <row r="9" spans="1:10" ht="21" customHeight="1" x14ac:dyDescent="0.2">
      <c r="A9" s="101" t="s">
        <v>85</v>
      </c>
      <c r="D9" s="6">
        <f>PL!D89</f>
        <v>2293914</v>
      </c>
      <c r="E9" s="51"/>
      <c r="F9" s="6">
        <f>PL!F89</f>
        <v>2855785</v>
      </c>
      <c r="G9" s="2"/>
      <c r="H9" s="6">
        <f>PL!H89</f>
        <v>1038798</v>
      </c>
      <c r="I9" s="2"/>
      <c r="J9" s="6">
        <f>PL!J89</f>
        <v>535725</v>
      </c>
    </row>
    <row r="10" spans="1:10" ht="21" customHeight="1" x14ac:dyDescent="0.2">
      <c r="A10" s="101" t="s">
        <v>95</v>
      </c>
      <c r="D10" s="6"/>
      <c r="E10" s="51"/>
      <c r="F10" s="6"/>
      <c r="G10" s="2"/>
      <c r="H10" s="6"/>
      <c r="I10" s="51"/>
      <c r="J10" s="6"/>
    </row>
    <row r="11" spans="1:10" ht="21" customHeight="1" x14ac:dyDescent="0.2">
      <c r="A11" s="101" t="s">
        <v>24</v>
      </c>
      <c r="D11" s="51"/>
      <c r="E11" s="51"/>
      <c r="F11" s="51"/>
      <c r="G11" s="51"/>
      <c r="H11" s="51"/>
      <c r="I11" s="51"/>
      <c r="J11" s="51"/>
    </row>
    <row r="12" spans="1:10" ht="21" customHeight="1" x14ac:dyDescent="0.2">
      <c r="A12" s="52" t="s">
        <v>25</v>
      </c>
      <c r="D12" s="53">
        <v>109457</v>
      </c>
      <c r="E12" s="102"/>
      <c r="F12" s="53">
        <v>118703</v>
      </c>
      <c r="G12" s="102"/>
      <c r="H12" s="53">
        <v>16630</v>
      </c>
      <c r="I12" s="24"/>
      <c r="J12" s="24">
        <v>19389</v>
      </c>
    </row>
    <row r="13" spans="1:10" ht="21" customHeight="1" x14ac:dyDescent="0.2">
      <c r="A13" s="52" t="s">
        <v>65</v>
      </c>
      <c r="D13" s="53">
        <v>12843</v>
      </c>
      <c r="E13" s="102"/>
      <c r="F13" s="53">
        <v>24332</v>
      </c>
      <c r="G13" s="102"/>
      <c r="H13" s="53">
        <v>1082</v>
      </c>
      <c r="I13" s="24"/>
      <c r="J13" s="24">
        <v>2003</v>
      </c>
    </row>
    <row r="14" spans="1:10" ht="21" customHeight="1" x14ac:dyDescent="0.2">
      <c r="A14" s="52" t="s">
        <v>221</v>
      </c>
      <c r="D14" s="53">
        <v>2773</v>
      </c>
      <c r="E14" s="102"/>
      <c r="F14" s="53">
        <v>787</v>
      </c>
      <c r="G14" s="102"/>
      <c r="H14" s="53">
        <v>0</v>
      </c>
      <c r="I14" s="24"/>
      <c r="J14" s="24">
        <v>0</v>
      </c>
    </row>
    <row r="15" spans="1:10" ht="21" customHeight="1" x14ac:dyDescent="0.2">
      <c r="A15" s="52" t="s">
        <v>205</v>
      </c>
      <c r="D15" s="53"/>
      <c r="E15" s="102"/>
      <c r="F15" s="53"/>
      <c r="G15" s="102"/>
      <c r="H15" s="53"/>
      <c r="I15" s="24"/>
      <c r="J15" s="53"/>
    </row>
    <row r="16" spans="1:10" ht="21" customHeight="1" x14ac:dyDescent="0.2">
      <c r="A16" s="52" t="s">
        <v>201</v>
      </c>
      <c r="D16" s="53">
        <v>-7991</v>
      </c>
      <c r="E16" s="102"/>
      <c r="F16" s="53">
        <v>0</v>
      </c>
      <c r="G16" s="102"/>
      <c r="H16" s="53">
        <v>0</v>
      </c>
      <c r="I16" s="24"/>
      <c r="J16" s="24">
        <v>0</v>
      </c>
    </row>
    <row r="17" spans="1:10" ht="21" customHeight="1" x14ac:dyDescent="0.2">
      <c r="A17" s="52" t="s">
        <v>222</v>
      </c>
      <c r="D17" s="53"/>
      <c r="E17" s="102"/>
      <c r="F17" s="53"/>
      <c r="G17" s="102"/>
      <c r="H17" s="53"/>
      <c r="I17" s="24"/>
      <c r="J17" s="24"/>
    </row>
    <row r="18" spans="1:10" ht="21" customHeight="1" x14ac:dyDescent="0.2">
      <c r="A18" s="52" t="s">
        <v>223</v>
      </c>
      <c r="D18" s="53">
        <v>-8704</v>
      </c>
      <c r="E18" s="102"/>
      <c r="F18" s="53">
        <v>0</v>
      </c>
      <c r="G18" s="102"/>
      <c r="H18" s="53">
        <v>-8704</v>
      </c>
      <c r="I18" s="24"/>
      <c r="J18" s="24">
        <v>0</v>
      </c>
    </row>
    <row r="19" spans="1:10" ht="21" customHeight="1" x14ac:dyDescent="0.2">
      <c r="A19" s="52" t="s">
        <v>206</v>
      </c>
      <c r="D19" s="53">
        <v>-5502</v>
      </c>
      <c r="E19" s="102"/>
      <c r="F19" s="53">
        <v>0</v>
      </c>
      <c r="G19" s="102"/>
      <c r="H19" s="53">
        <v>0</v>
      </c>
      <c r="I19" s="24"/>
      <c r="J19" s="53">
        <v>0</v>
      </c>
    </row>
    <row r="20" spans="1:10" ht="21" customHeight="1" x14ac:dyDescent="0.2">
      <c r="A20" s="52" t="s">
        <v>225</v>
      </c>
      <c r="D20" s="53"/>
      <c r="E20" s="102"/>
      <c r="F20" s="53"/>
      <c r="G20" s="102"/>
      <c r="H20" s="53"/>
      <c r="I20" s="24"/>
      <c r="J20" s="53"/>
    </row>
    <row r="21" spans="1:10" ht="21" customHeight="1" x14ac:dyDescent="0.2">
      <c r="A21" s="52" t="s">
        <v>226</v>
      </c>
      <c r="D21" s="53">
        <v>-14503</v>
      </c>
      <c r="E21" s="102"/>
      <c r="F21" s="53">
        <v>1023</v>
      </c>
      <c r="G21" s="102"/>
      <c r="H21" s="53">
        <v>-10766</v>
      </c>
      <c r="I21" s="24"/>
      <c r="J21" s="53">
        <v>0</v>
      </c>
    </row>
    <row r="22" spans="1:10" ht="21" customHeight="1" x14ac:dyDescent="0.2">
      <c r="A22" s="52" t="s">
        <v>173</v>
      </c>
      <c r="D22" s="53">
        <v>-126</v>
      </c>
      <c r="E22" s="102"/>
      <c r="F22" s="53">
        <v>589</v>
      </c>
      <c r="G22" s="102"/>
      <c r="H22" s="53">
        <v>-9</v>
      </c>
      <c r="I22" s="24"/>
      <c r="J22" s="53">
        <v>28</v>
      </c>
    </row>
    <row r="23" spans="1:10" ht="21" customHeight="1" x14ac:dyDescent="0.2">
      <c r="A23" s="52" t="s">
        <v>189</v>
      </c>
      <c r="B23" s="54"/>
      <c r="C23" s="54"/>
      <c r="D23" s="53">
        <v>-229181</v>
      </c>
      <c r="E23" s="102"/>
      <c r="F23" s="53">
        <v>-290409</v>
      </c>
      <c r="G23" s="102"/>
      <c r="H23" s="53">
        <v>0</v>
      </c>
      <c r="I23" s="102"/>
      <c r="J23" s="53">
        <v>0</v>
      </c>
    </row>
    <row r="24" spans="1:10" ht="21" customHeight="1" x14ac:dyDescent="0.2">
      <c r="A24" s="52" t="s">
        <v>229</v>
      </c>
      <c r="B24" s="54"/>
      <c r="C24" s="54"/>
      <c r="D24" s="53">
        <v>0</v>
      </c>
      <c r="E24" s="102"/>
      <c r="F24" s="53">
        <v>-4858</v>
      </c>
      <c r="G24" s="102"/>
      <c r="H24" s="53">
        <v>-1970</v>
      </c>
      <c r="I24" s="102"/>
      <c r="J24" s="53">
        <v>-8580</v>
      </c>
    </row>
    <row r="25" spans="1:10" ht="21" customHeight="1" x14ac:dyDescent="0.2">
      <c r="A25" s="52" t="s">
        <v>224</v>
      </c>
      <c r="B25" s="54"/>
      <c r="C25" s="54"/>
      <c r="D25" s="53">
        <v>0</v>
      </c>
      <c r="E25" s="102"/>
      <c r="F25" s="53">
        <v>-797</v>
      </c>
      <c r="G25" s="102"/>
      <c r="H25" s="53">
        <v>0</v>
      </c>
      <c r="I25" s="102"/>
      <c r="J25" s="53">
        <v>0</v>
      </c>
    </row>
    <row r="26" spans="1:10" ht="21" customHeight="1" x14ac:dyDescent="0.2">
      <c r="A26" s="52" t="s">
        <v>134</v>
      </c>
      <c r="B26" s="54"/>
      <c r="C26" s="54"/>
      <c r="D26" s="53">
        <v>0</v>
      </c>
      <c r="E26" s="102"/>
      <c r="F26" s="53">
        <v>0</v>
      </c>
      <c r="G26" s="102"/>
      <c r="H26" s="53">
        <v>-531118</v>
      </c>
      <c r="I26" s="102"/>
      <c r="J26" s="53">
        <v>0</v>
      </c>
    </row>
    <row r="27" spans="1:10" ht="21" customHeight="1" x14ac:dyDescent="0.2">
      <c r="A27" s="52" t="s">
        <v>199</v>
      </c>
      <c r="B27" s="54"/>
      <c r="C27" s="54"/>
      <c r="D27" s="53">
        <v>32984</v>
      </c>
      <c r="E27" s="102"/>
      <c r="F27" s="53">
        <v>32883</v>
      </c>
      <c r="G27" s="102"/>
      <c r="H27" s="53">
        <v>7200</v>
      </c>
      <c r="I27" s="102"/>
      <c r="J27" s="53">
        <v>7072</v>
      </c>
    </row>
    <row r="28" spans="1:10" ht="21" customHeight="1" x14ac:dyDescent="0.2">
      <c r="A28" s="52" t="s">
        <v>184</v>
      </c>
      <c r="B28" s="54"/>
      <c r="C28" s="54"/>
      <c r="D28" s="53">
        <v>-10189</v>
      </c>
      <c r="E28" s="102"/>
      <c r="F28" s="53">
        <v>-14006</v>
      </c>
      <c r="G28" s="102"/>
      <c r="H28" s="53">
        <v>-877776</v>
      </c>
      <c r="I28" s="102"/>
      <c r="J28" s="53">
        <v>-918742</v>
      </c>
    </row>
    <row r="29" spans="1:10" ht="21" customHeight="1" x14ac:dyDescent="0.2">
      <c r="A29" s="52" t="s">
        <v>185</v>
      </c>
      <c r="B29" s="54"/>
      <c r="C29" s="54"/>
      <c r="D29" s="43">
        <v>285614</v>
      </c>
      <c r="E29" s="102"/>
      <c r="F29" s="43">
        <v>261707</v>
      </c>
      <c r="G29" s="102"/>
      <c r="H29" s="43">
        <v>449064</v>
      </c>
      <c r="I29" s="102"/>
      <c r="J29" s="26">
        <v>503195</v>
      </c>
    </row>
    <row r="30" spans="1:10" ht="21" customHeight="1" x14ac:dyDescent="0.2">
      <c r="A30" s="99" t="s">
        <v>191</v>
      </c>
      <c r="B30" s="54"/>
      <c r="C30" s="54"/>
    </row>
    <row r="31" spans="1:10" ht="21" customHeight="1" x14ac:dyDescent="0.2">
      <c r="A31" s="99" t="s">
        <v>154</v>
      </c>
      <c r="B31" s="54"/>
      <c r="C31" s="54"/>
      <c r="D31" s="24">
        <f>SUM(D9:D29)</f>
        <v>2461389</v>
      </c>
      <c r="E31" s="102"/>
      <c r="F31" s="24">
        <f>SUM(F9:F29)</f>
        <v>2985739</v>
      </c>
      <c r="G31" s="102"/>
      <c r="H31" s="24">
        <f>SUM(H9:H29)</f>
        <v>82431</v>
      </c>
      <c r="I31" s="51"/>
      <c r="J31" s="6">
        <f>SUM(J9:J29)</f>
        <v>140090</v>
      </c>
    </row>
    <row r="32" spans="1:10" ht="21" customHeight="1" x14ac:dyDescent="0.2">
      <c r="A32" s="55" t="s">
        <v>105</v>
      </c>
      <c r="D32" s="24"/>
      <c r="E32" s="102"/>
      <c r="F32" s="24"/>
      <c r="G32" s="102"/>
      <c r="H32" s="24"/>
      <c r="I32" s="51"/>
      <c r="J32" s="6"/>
    </row>
    <row r="33" spans="1:10" ht="21" customHeight="1" x14ac:dyDescent="0.2">
      <c r="A33" s="55" t="s">
        <v>197</v>
      </c>
      <c r="D33" s="44">
        <v>52518</v>
      </c>
      <c r="E33" s="96"/>
      <c r="F33" s="44">
        <v>-54239</v>
      </c>
      <c r="G33" s="96"/>
      <c r="H33" s="44">
        <v>20171</v>
      </c>
      <c r="I33" s="96"/>
      <c r="J33" s="24">
        <v>-15502</v>
      </c>
    </row>
    <row r="34" spans="1:10" ht="21" customHeight="1" x14ac:dyDescent="0.2">
      <c r="A34" s="52" t="s">
        <v>26</v>
      </c>
      <c r="D34" s="44">
        <v>-1425461</v>
      </c>
      <c r="E34" s="102"/>
      <c r="F34" s="44">
        <v>-912821</v>
      </c>
      <c r="G34" s="102"/>
      <c r="H34" s="44">
        <v>16611</v>
      </c>
      <c r="I34" s="102"/>
      <c r="J34" s="24">
        <v>69341</v>
      </c>
    </row>
    <row r="35" spans="1:10" ht="21" customHeight="1" x14ac:dyDescent="0.2">
      <c r="A35" s="52" t="s">
        <v>150</v>
      </c>
      <c r="D35" s="44">
        <v>-289766</v>
      </c>
      <c r="E35" s="102"/>
      <c r="F35" s="44">
        <v>-253386</v>
      </c>
      <c r="G35" s="102"/>
      <c r="H35" s="44">
        <v>-2191</v>
      </c>
      <c r="I35" s="102"/>
      <c r="J35" s="24">
        <v>-102</v>
      </c>
    </row>
    <row r="36" spans="1:10" ht="21" customHeight="1" x14ac:dyDescent="0.2">
      <c r="A36" s="52" t="s">
        <v>13</v>
      </c>
      <c r="D36" s="44">
        <v>-4072</v>
      </c>
      <c r="E36" s="56"/>
      <c r="F36" s="44">
        <v>2219</v>
      </c>
      <c r="G36" s="56"/>
      <c r="H36" s="44">
        <v>-358</v>
      </c>
      <c r="I36" s="56"/>
      <c r="J36" s="24">
        <v>432</v>
      </c>
    </row>
    <row r="37" spans="1:10" ht="21" customHeight="1" x14ac:dyDescent="0.2">
      <c r="A37" s="55" t="s">
        <v>86</v>
      </c>
      <c r="B37" s="52"/>
      <c r="C37" s="52"/>
      <c r="D37" s="1"/>
      <c r="E37" s="56"/>
      <c r="F37" s="1"/>
      <c r="G37" s="56"/>
      <c r="H37" s="1"/>
      <c r="I37" s="56"/>
      <c r="J37" s="23"/>
    </row>
    <row r="38" spans="1:10" ht="21" customHeight="1" x14ac:dyDescent="0.2">
      <c r="A38" s="52" t="s">
        <v>207</v>
      </c>
      <c r="B38" s="52"/>
      <c r="C38" s="52"/>
      <c r="D38" s="1">
        <v>199043</v>
      </c>
      <c r="E38" s="102"/>
      <c r="F38" s="1">
        <v>-730186</v>
      </c>
      <c r="G38" s="102"/>
      <c r="H38" s="1">
        <v>-142228</v>
      </c>
      <c r="I38" s="102"/>
      <c r="J38" s="23">
        <v>-171464</v>
      </c>
    </row>
    <row r="39" spans="1:10" ht="21" customHeight="1" x14ac:dyDescent="0.2">
      <c r="A39" s="52" t="s">
        <v>27</v>
      </c>
      <c r="B39" s="52"/>
      <c r="C39" s="52"/>
      <c r="D39" s="44">
        <v>207182</v>
      </c>
      <c r="E39" s="102"/>
      <c r="F39" s="44">
        <v>191570</v>
      </c>
      <c r="G39" s="102"/>
      <c r="H39" s="44">
        <v>3359</v>
      </c>
      <c r="I39" s="102"/>
      <c r="J39" s="24">
        <v>315</v>
      </c>
    </row>
    <row r="40" spans="1:10" ht="21" customHeight="1" x14ac:dyDescent="0.2">
      <c r="A40" s="54" t="s">
        <v>60</v>
      </c>
      <c r="D40" s="43">
        <v>-60552</v>
      </c>
      <c r="E40" s="96"/>
      <c r="F40" s="43">
        <v>14139</v>
      </c>
      <c r="G40" s="96"/>
      <c r="H40" s="43">
        <v>-435</v>
      </c>
      <c r="I40" s="96"/>
      <c r="J40" s="26">
        <v>-1706</v>
      </c>
    </row>
    <row r="41" spans="1:10" ht="21" customHeight="1" x14ac:dyDescent="0.2">
      <c r="A41" s="55" t="s">
        <v>182</v>
      </c>
      <c r="D41" s="23">
        <f>SUM(D31:D40)</f>
        <v>1140281</v>
      </c>
      <c r="E41" s="96"/>
      <c r="F41" s="23">
        <f>SUM(F31:F40)</f>
        <v>1243035</v>
      </c>
      <c r="G41" s="96"/>
      <c r="H41" s="23">
        <f>SUM(H31:H40)</f>
        <v>-22640</v>
      </c>
      <c r="I41" s="96"/>
      <c r="J41" s="1">
        <f>SUM(J31:J40)</f>
        <v>21404</v>
      </c>
    </row>
    <row r="42" spans="1:10" ht="21" customHeight="1" x14ac:dyDescent="0.2">
      <c r="A42" s="52" t="s">
        <v>120</v>
      </c>
      <c r="D42" s="1">
        <v>-16384</v>
      </c>
      <c r="E42" s="96"/>
      <c r="F42" s="1">
        <v>-7131</v>
      </c>
      <c r="G42" s="96"/>
      <c r="H42" s="1">
        <v>-15395</v>
      </c>
      <c r="I42" s="96"/>
      <c r="J42" s="23">
        <v>-4412</v>
      </c>
    </row>
    <row r="43" spans="1:10" ht="21" customHeight="1" x14ac:dyDescent="0.2">
      <c r="A43" s="52" t="s">
        <v>186</v>
      </c>
      <c r="D43" s="1">
        <v>-586813</v>
      </c>
      <c r="E43" s="96"/>
      <c r="F43" s="1">
        <v>-597188</v>
      </c>
      <c r="G43" s="96"/>
      <c r="H43" s="1">
        <v>-463583</v>
      </c>
      <c r="I43" s="96"/>
      <c r="J43" s="23">
        <v>-409198</v>
      </c>
    </row>
    <row r="44" spans="1:10" ht="21" customHeight="1" x14ac:dyDescent="0.2">
      <c r="A44" s="52" t="s">
        <v>187</v>
      </c>
      <c r="D44" s="43">
        <v>-549338</v>
      </c>
      <c r="E44" s="96"/>
      <c r="F44" s="43">
        <v>-759093</v>
      </c>
      <c r="G44" s="96"/>
      <c r="H44" s="43">
        <v>-107105</v>
      </c>
      <c r="I44" s="96"/>
      <c r="J44" s="26">
        <v>-100120</v>
      </c>
    </row>
    <row r="45" spans="1:10" ht="21" customHeight="1" x14ac:dyDescent="0.2">
      <c r="A45" s="94" t="s">
        <v>203</v>
      </c>
      <c r="B45" s="54"/>
      <c r="C45" s="54"/>
      <c r="D45" s="91">
        <f>SUM(D41:D44)</f>
        <v>-12254</v>
      </c>
      <c r="E45" s="97"/>
      <c r="F45" s="98">
        <f>SUM(F41:F44)</f>
        <v>-120377</v>
      </c>
      <c r="G45" s="97"/>
      <c r="H45" s="98">
        <f>SUM(H41:H44)</f>
        <v>-608723</v>
      </c>
      <c r="I45" s="51"/>
      <c r="J45" s="98">
        <f>SUM(J41:J44)</f>
        <v>-492326</v>
      </c>
    </row>
    <row r="46" spans="1:10" ht="21" customHeight="1" x14ac:dyDescent="0.2">
      <c r="A46" s="55"/>
      <c r="B46" s="54"/>
      <c r="C46" s="54"/>
    </row>
    <row r="47" spans="1:10" ht="21" customHeight="1" x14ac:dyDescent="0.2">
      <c r="A47" s="52" t="s">
        <v>1</v>
      </c>
      <c r="B47" s="54"/>
      <c r="C47" s="54"/>
    </row>
    <row r="48" spans="1:10" ht="21" customHeight="1" x14ac:dyDescent="0.2">
      <c r="J48" s="47" t="s">
        <v>124</v>
      </c>
    </row>
    <row r="49" spans="1:10" ht="21" customHeight="1" x14ac:dyDescent="0.2">
      <c r="A49" s="4" t="s">
        <v>106</v>
      </c>
      <c r="B49" s="4"/>
      <c r="C49" s="4"/>
      <c r="D49" s="4"/>
      <c r="E49" s="4"/>
      <c r="F49" s="4"/>
      <c r="G49" s="4"/>
      <c r="H49" s="4"/>
      <c r="I49" s="4"/>
      <c r="J49" s="4"/>
    </row>
    <row r="50" spans="1:10" ht="21" customHeight="1" x14ac:dyDescent="0.2">
      <c r="A50" s="4" t="s">
        <v>118</v>
      </c>
      <c r="B50" s="4"/>
      <c r="C50" s="4"/>
      <c r="D50" s="4"/>
      <c r="E50" s="4"/>
      <c r="F50" s="4"/>
      <c r="G50" s="4"/>
      <c r="H50" s="4"/>
      <c r="I50" s="4"/>
      <c r="J50" s="4"/>
    </row>
    <row r="51" spans="1:10" ht="21" customHeight="1" x14ac:dyDescent="0.2">
      <c r="A51" s="4" t="s">
        <v>213</v>
      </c>
      <c r="B51" s="4"/>
      <c r="C51" s="4"/>
      <c r="D51" s="4"/>
      <c r="E51" s="4"/>
      <c r="F51" s="4"/>
      <c r="G51" s="4"/>
      <c r="H51" s="4"/>
      <c r="I51" s="4"/>
      <c r="J51" s="4"/>
    </row>
    <row r="52" spans="1:10" s="95" customFormat="1" ht="21" customHeight="1" x14ac:dyDescent="0.2">
      <c r="A52" s="99"/>
      <c r="B52" s="100"/>
      <c r="C52" s="100"/>
      <c r="D52" s="100"/>
      <c r="E52" s="100"/>
      <c r="F52" s="100"/>
      <c r="G52" s="100"/>
      <c r="H52" s="100"/>
      <c r="I52" s="100"/>
      <c r="J52" s="47" t="s">
        <v>122</v>
      </c>
    </row>
    <row r="53" spans="1:10" ht="21" customHeight="1" x14ac:dyDescent="0.2">
      <c r="A53" s="48"/>
      <c r="B53" s="48"/>
      <c r="C53" s="48"/>
      <c r="D53" s="115" t="s">
        <v>8</v>
      </c>
      <c r="E53" s="115"/>
      <c r="F53" s="115"/>
      <c r="G53" s="48"/>
      <c r="H53" s="115" t="s">
        <v>9</v>
      </c>
      <c r="I53" s="115"/>
      <c r="J53" s="115"/>
    </row>
    <row r="54" spans="1:10" ht="21" customHeight="1" x14ac:dyDescent="0.2">
      <c r="B54" s="50"/>
      <c r="C54" s="50"/>
      <c r="D54" s="12">
        <v>2025</v>
      </c>
      <c r="E54" s="50"/>
      <c r="F54" s="12" t="s">
        <v>194</v>
      </c>
      <c r="G54" s="49"/>
      <c r="H54" s="12">
        <v>2025</v>
      </c>
      <c r="I54" s="50"/>
      <c r="J54" s="12" t="s">
        <v>194</v>
      </c>
    </row>
    <row r="55" spans="1:10" ht="21" customHeight="1" x14ac:dyDescent="0.2">
      <c r="A55" s="103" t="s">
        <v>50</v>
      </c>
    </row>
    <row r="56" spans="1:10" ht="21" customHeight="1" x14ac:dyDescent="0.2">
      <c r="A56" s="99" t="s">
        <v>51</v>
      </c>
      <c r="B56" s="54"/>
      <c r="C56" s="54"/>
      <c r="D56" s="44">
        <v>0</v>
      </c>
      <c r="E56" s="96"/>
      <c r="F56" s="44">
        <v>525000</v>
      </c>
      <c r="G56" s="96"/>
      <c r="H56" s="44">
        <v>15963500</v>
      </c>
      <c r="I56" s="96"/>
      <c r="J56" s="24">
        <v>10579900</v>
      </c>
    </row>
    <row r="57" spans="1:10" ht="21" customHeight="1" x14ac:dyDescent="0.2">
      <c r="A57" s="99" t="s">
        <v>52</v>
      </c>
      <c r="B57" s="54"/>
      <c r="C57" s="54"/>
      <c r="D57" s="44">
        <v>0</v>
      </c>
      <c r="E57" s="96"/>
      <c r="F57" s="44">
        <v>0</v>
      </c>
      <c r="G57" s="96"/>
      <c r="H57" s="44">
        <v>-15653300</v>
      </c>
      <c r="I57" s="96"/>
      <c r="J57" s="24">
        <v>-9560600</v>
      </c>
    </row>
    <row r="58" spans="1:10" ht="21" customHeight="1" x14ac:dyDescent="0.2">
      <c r="A58" s="99" t="s">
        <v>227</v>
      </c>
      <c r="B58" s="54"/>
      <c r="C58" s="54"/>
      <c r="D58" s="44"/>
      <c r="E58" s="96"/>
      <c r="F58" s="44"/>
      <c r="G58" s="96"/>
      <c r="H58" s="44"/>
      <c r="I58" s="96"/>
      <c r="J58" s="24"/>
    </row>
    <row r="59" spans="1:10" ht="21" customHeight="1" x14ac:dyDescent="0.2">
      <c r="A59" s="99" t="s">
        <v>228</v>
      </c>
      <c r="B59" s="54"/>
      <c r="C59" s="54"/>
      <c r="D59" s="44">
        <v>32636</v>
      </c>
      <c r="E59" s="96"/>
      <c r="F59" s="44">
        <v>3676</v>
      </c>
      <c r="G59" s="96"/>
      <c r="H59" s="44">
        <v>21000</v>
      </c>
      <c r="I59" s="96"/>
      <c r="J59" s="24">
        <v>0</v>
      </c>
    </row>
    <row r="60" spans="1:10" ht="21" customHeight="1" x14ac:dyDescent="0.2">
      <c r="A60" s="99" t="s">
        <v>215</v>
      </c>
      <c r="B60" s="54"/>
      <c r="C60" s="54"/>
      <c r="D60" s="44">
        <v>0</v>
      </c>
      <c r="E60" s="96"/>
      <c r="F60" s="44">
        <v>-29026</v>
      </c>
      <c r="G60" s="96"/>
      <c r="H60" s="44">
        <v>0</v>
      </c>
      <c r="I60" s="96"/>
      <c r="J60" s="24">
        <v>9580</v>
      </c>
    </row>
    <row r="61" spans="1:10" ht="21" customHeight="1" x14ac:dyDescent="0.2">
      <c r="A61" s="99" t="s">
        <v>219</v>
      </c>
      <c r="B61" s="54"/>
      <c r="C61" s="54"/>
      <c r="D61" s="44"/>
      <c r="E61" s="96"/>
      <c r="F61" s="44"/>
      <c r="G61" s="96"/>
      <c r="H61" s="44"/>
      <c r="I61" s="96"/>
      <c r="J61" s="24"/>
    </row>
    <row r="62" spans="1:10" ht="21" customHeight="1" x14ac:dyDescent="0.2">
      <c r="A62" s="99" t="s">
        <v>220</v>
      </c>
      <c r="B62" s="54"/>
      <c r="C62" s="54"/>
      <c r="D62" s="44">
        <v>0</v>
      </c>
      <c r="E62" s="96"/>
      <c r="F62" s="44">
        <v>0</v>
      </c>
      <c r="G62" s="96"/>
      <c r="H62" s="44">
        <v>1090970</v>
      </c>
      <c r="I62" s="96"/>
      <c r="J62" s="44">
        <v>0</v>
      </c>
    </row>
    <row r="63" spans="1:10" ht="21" customHeight="1" x14ac:dyDescent="0.2">
      <c r="A63" s="101" t="s">
        <v>188</v>
      </c>
      <c r="B63" s="52"/>
      <c r="C63" s="52"/>
      <c r="D63" s="44">
        <v>0</v>
      </c>
      <c r="E63" s="56"/>
      <c r="F63" s="44">
        <v>-1100548</v>
      </c>
      <c r="G63" s="56"/>
      <c r="H63" s="53">
        <v>-25000</v>
      </c>
      <c r="I63" s="96"/>
      <c r="J63" s="24">
        <v>-1106100</v>
      </c>
    </row>
    <row r="64" spans="1:10" ht="21" customHeight="1" x14ac:dyDescent="0.2">
      <c r="A64" s="99" t="s">
        <v>87</v>
      </c>
      <c r="B64" s="52"/>
      <c r="C64" s="52"/>
      <c r="D64" s="44">
        <v>531118</v>
      </c>
      <c r="E64" s="56"/>
      <c r="F64" s="44">
        <v>0</v>
      </c>
      <c r="G64" s="56"/>
      <c r="H64" s="44">
        <v>531118</v>
      </c>
      <c r="I64" s="56"/>
      <c r="J64" s="24">
        <v>0</v>
      </c>
    </row>
    <row r="65" spans="1:10" ht="21" customHeight="1" x14ac:dyDescent="0.2">
      <c r="A65" s="99" t="s">
        <v>142</v>
      </c>
      <c r="B65" s="52"/>
      <c r="C65" s="52"/>
      <c r="D65" s="44">
        <v>561</v>
      </c>
      <c r="E65" s="56"/>
      <c r="F65" s="44">
        <v>844</v>
      </c>
      <c r="G65" s="56"/>
      <c r="H65" s="44">
        <v>19</v>
      </c>
      <c r="I65" s="56"/>
      <c r="J65" s="24">
        <v>131</v>
      </c>
    </row>
    <row r="66" spans="1:10" ht="21" customHeight="1" x14ac:dyDescent="0.2">
      <c r="A66" s="100" t="s">
        <v>53</v>
      </c>
      <c r="B66" s="52"/>
      <c r="C66" s="52"/>
      <c r="D66" s="44">
        <v>-7709</v>
      </c>
      <c r="E66" s="56"/>
      <c r="F66" s="44">
        <v>-21530</v>
      </c>
      <c r="G66" s="56"/>
      <c r="H66" s="44">
        <v>-438</v>
      </c>
      <c r="I66" s="56"/>
      <c r="J66" s="24">
        <v>-525</v>
      </c>
    </row>
    <row r="67" spans="1:10" ht="21" customHeight="1" x14ac:dyDescent="0.2">
      <c r="A67" s="100" t="s">
        <v>62</v>
      </c>
      <c r="B67" s="52"/>
      <c r="C67" s="52"/>
      <c r="D67" s="44">
        <v>-2843</v>
      </c>
      <c r="E67" s="56"/>
      <c r="F67" s="44">
        <v>-3075</v>
      </c>
      <c r="G67" s="56"/>
      <c r="H67" s="44">
        <v>0</v>
      </c>
      <c r="I67" s="56"/>
      <c r="J67" s="24">
        <v>0</v>
      </c>
    </row>
    <row r="68" spans="1:10" ht="21" customHeight="1" x14ac:dyDescent="0.2">
      <c r="A68" s="99" t="s">
        <v>156</v>
      </c>
      <c r="B68" s="52"/>
      <c r="C68" s="52"/>
      <c r="D68" s="44">
        <v>10189</v>
      </c>
      <c r="E68" s="56"/>
      <c r="F68" s="44">
        <v>14006</v>
      </c>
      <c r="G68" s="56"/>
      <c r="H68" s="44">
        <v>144187</v>
      </c>
      <c r="I68" s="56"/>
      <c r="J68" s="24">
        <v>207272</v>
      </c>
    </row>
    <row r="69" spans="1:10" ht="21" customHeight="1" x14ac:dyDescent="0.2">
      <c r="A69" s="103" t="s">
        <v>183</v>
      </c>
      <c r="B69" s="52"/>
      <c r="C69" s="52"/>
      <c r="D69" s="25">
        <f>SUM(D56:D68)</f>
        <v>563952</v>
      </c>
      <c r="E69" s="56"/>
      <c r="F69" s="25">
        <f>SUM(F56:F68)</f>
        <v>-610653</v>
      </c>
      <c r="G69" s="56"/>
      <c r="H69" s="25">
        <f>SUM(H56:H68)</f>
        <v>2072056</v>
      </c>
      <c r="I69" s="51"/>
      <c r="J69" s="25">
        <f>SUM(J56:J68)</f>
        <v>129658</v>
      </c>
    </row>
    <row r="70" spans="1:10" ht="21" customHeight="1" x14ac:dyDescent="0.2">
      <c r="A70" s="103" t="s">
        <v>54</v>
      </c>
      <c r="B70" s="52"/>
      <c r="C70" s="52"/>
      <c r="D70" s="24"/>
      <c r="E70" s="56"/>
      <c r="F70" s="24"/>
      <c r="G70" s="56"/>
      <c r="H70" s="24"/>
      <c r="I70" s="51"/>
      <c r="J70" s="6"/>
    </row>
    <row r="71" spans="1:10" ht="21" customHeight="1" x14ac:dyDescent="0.2">
      <c r="A71" s="101" t="s">
        <v>163</v>
      </c>
      <c r="B71" s="52"/>
      <c r="C71" s="52"/>
      <c r="D71" s="44">
        <v>20528420</v>
      </c>
      <c r="E71" s="44"/>
      <c r="F71" s="44">
        <v>20737520</v>
      </c>
      <c r="G71" s="56"/>
      <c r="H71" s="44">
        <v>9200000</v>
      </c>
      <c r="I71" s="56"/>
      <c r="J71" s="24">
        <v>13200000</v>
      </c>
    </row>
    <row r="72" spans="1:10" ht="21" customHeight="1" x14ac:dyDescent="0.2">
      <c r="A72" s="101" t="s">
        <v>151</v>
      </c>
      <c r="B72" s="52"/>
      <c r="C72" s="52"/>
      <c r="D72" s="44">
        <v>-19728420</v>
      </c>
      <c r="E72" s="44"/>
      <c r="F72" s="44">
        <v>-20933920</v>
      </c>
      <c r="G72" s="56"/>
      <c r="H72" s="44">
        <v>-8400000</v>
      </c>
      <c r="I72" s="56"/>
      <c r="J72" s="24">
        <v>-13000000</v>
      </c>
    </row>
    <row r="73" spans="1:10" ht="21" customHeight="1" x14ac:dyDescent="0.2">
      <c r="A73" s="101" t="s">
        <v>216</v>
      </c>
      <c r="B73" s="52"/>
      <c r="C73" s="52"/>
      <c r="D73" s="44">
        <v>0</v>
      </c>
      <c r="E73" s="44"/>
      <c r="F73" s="44">
        <v>1256000</v>
      </c>
      <c r="G73" s="56"/>
      <c r="H73" s="44">
        <v>0</v>
      </c>
      <c r="I73" s="56"/>
      <c r="J73" s="24">
        <v>1256000</v>
      </c>
    </row>
    <row r="74" spans="1:10" ht="21" customHeight="1" x14ac:dyDescent="0.2">
      <c r="A74" s="52" t="s">
        <v>140</v>
      </c>
      <c r="B74" s="52"/>
      <c r="C74" s="52"/>
      <c r="D74" s="44">
        <v>0</v>
      </c>
      <c r="E74" s="44"/>
      <c r="F74" s="44">
        <v>0</v>
      </c>
      <c r="G74" s="56"/>
      <c r="H74" s="1">
        <v>-1146000</v>
      </c>
      <c r="I74" s="56"/>
      <c r="J74" s="51">
        <v>-60000</v>
      </c>
    </row>
    <row r="75" spans="1:10" ht="21" customHeight="1" x14ac:dyDescent="0.2">
      <c r="A75" s="99" t="s">
        <v>155</v>
      </c>
      <c r="B75" s="52"/>
      <c r="C75" s="52"/>
      <c r="D75" s="44">
        <v>-65172</v>
      </c>
      <c r="E75" s="44"/>
      <c r="F75" s="44">
        <v>-67204</v>
      </c>
      <c r="G75" s="56"/>
      <c r="H75" s="44">
        <v>-5084</v>
      </c>
      <c r="I75" s="56"/>
      <c r="J75" s="24">
        <v>-5296</v>
      </c>
    </row>
    <row r="76" spans="1:10" ht="21" customHeight="1" x14ac:dyDescent="0.2">
      <c r="A76" s="99" t="s">
        <v>28</v>
      </c>
      <c r="B76" s="52"/>
      <c r="C76" s="52"/>
      <c r="D76" s="44">
        <v>2465500</v>
      </c>
      <c r="E76" s="44"/>
      <c r="F76" s="44">
        <v>2437000</v>
      </c>
      <c r="G76" s="56"/>
      <c r="H76" s="44">
        <v>0</v>
      </c>
      <c r="I76" s="56"/>
      <c r="J76" s="24">
        <v>0</v>
      </c>
    </row>
    <row r="77" spans="1:10" ht="21" customHeight="1" x14ac:dyDescent="0.2">
      <c r="A77" s="99" t="s">
        <v>143</v>
      </c>
      <c r="B77" s="52"/>
      <c r="C77" s="52"/>
      <c r="D77" s="44">
        <v>-2030000</v>
      </c>
      <c r="E77" s="44"/>
      <c r="F77" s="44">
        <v>-450920</v>
      </c>
      <c r="G77" s="56"/>
      <c r="H77" s="1">
        <v>0</v>
      </c>
      <c r="I77" s="56"/>
      <c r="J77" s="23">
        <v>0</v>
      </c>
    </row>
    <row r="78" spans="1:10" ht="21" customHeight="1" x14ac:dyDescent="0.2">
      <c r="A78" s="99" t="s">
        <v>63</v>
      </c>
      <c r="B78" s="52"/>
      <c r="C78" s="52"/>
      <c r="D78" s="1">
        <v>3459535</v>
      </c>
      <c r="E78" s="44"/>
      <c r="F78" s="44">
        <v>3500000</v>
      </c>
      <c r="G78" s="56"/>
      <c r="H78" s="1">
        <v>3459535</v>
      </c>
      <c r="I78" s="56"/>
      <c r="J78" s="23">
        <v>3500000</v>
      </c>
    </row>
    <row r="79" spans="1:10" ht="21" customHeight="1" x14ac:dyDescent="0.2">
      <c r="A79" s="99" t="s">
        <v>137</v>
      </c>
      <c r="B79" s="52"/>
      <c r="C79" s="52"/>
      <c r="D79" s="1">
        <v>-3000000</v>
      </c>
      <c r="E79" s="44"/>
      <c r="F79" s="44">
        <v>-2500000</v>
      </c>
      <c r="G79" s="56"/>
      <c r="H79" s="1">
        <v>-3000000</v>
      </c>
      <c r="I79" s="56"/>
      <c r="J79" s="23">
        <v>-2500000</v>
      </c>
    </row>
    <row r="80" spans="1:10" ht="21" customHeight="1" x14ac:dyDescent="0.2">
      <c r="A80" s="99" t="s">
        <v>217</v>
      </c>
      <c r="B80" s="52"/>
      <c r="C80" s="52"/>
      <c r="D80" s="1">
        <v>-1887515</v>
      </c>
      <c r="E80" s="44"/>
      <c r="F80" s="44">
        <v>-2199881</v>
      </c>
      <c r="G80" s="56"/>
      <c r="H80" s="1">
        <v>-1887515</v>
      </c>
      <c r="I80" s="56"/>
      <c r="J80" s="23">
        <v>-2199881</v>
      </c>
    </row>
    <row r="81" spans="1:10" ht="21" customHeight="1" x14ac:dyDescent="0.2">
      <c r="A81" s="103" t="s">
        <v>190</v>
      </c>
      <c r="D81" s="25">
        <f>SUM(D71:D80)</f>
        <v>-257652</v>
      </c>
      <c r="E81" s="102"/>
      <c r="F81" s="25">
        <f>SUM(F71:F80)</f>
        <v>1778595</v>
      </c>
      <c r="G81" s="102"/>
      <c r="H81" s="25">
        <f>SUM(H71:H80)</f>
        <v>-1779064</v>
      </c>
      <c r="I81" s="102"/>
      <c r="J81" s="25">
        <f>SUM(J71:J80)</f>
        <v>190823</v>
      </c>
    </row>
    <row r="82" spans="1:10" ht="21" customHeight="1" x14ac:dyDescent="0.2">
      <c r="A82" s="103" t="s">
        <v>165</v>
      </c>
      <c r="D82" s="23">
        <f>SUM(D45,D69,D81)</f>
        <v>294046</v>
      </c>
      <c r="E82" s="102"/>
      <c r="F82" s="23">
        <f>SUM(F45,F69,F81)</f>
        <v>1047565</v>
      </c>
      <c r="G82" s="102"/>
      <c r="H82" s="23">
        <f>SUM(H45,H69,H81)</f>
        <v>-315731</v>
      </c>
      <c r="I82" s="102"/>
      <c r="J82" s="23">
        <f>SUM(J45,J69,J81)</f>
        <v>-171845</v>
      </c>
    </row>
    <row r="83" spans="1:10" ht="21" customHeight="1" x14ac:dyDescent="0.2">
      <c r="A83" s="101" t="s">
        <v>128</v>
      </c>
      <c r="D83" s="1">
        <v>2565059</v>
      </c>
      <c r="E83" s="102"/>
      <c r="F83" s="43">
        <v>2040725</v>
      </c>
      <c r="G83" s="102"/>
      <c r="H83" s="1">
        <v>747251</v>
      </c>
      <c r="J83" s="1">
        <v>252272</v>
      </c>
    </row>
    <row r="84" spans="1:10" ht="21" customHeight="1" thickBot="1" x14ac:dyDescent="0.25">
      <c r="A84" s="103" t="s">
        <v>166</v>
      </c>
      <c r="D84" s="22">
        <f>SUM(D82:D83)</f>
        <v>2859105</v>
      </c>
      <c r="E84" s="102"/>
      <c r="F84" s="22">
        <f>SUM(F82:F83)</f>
        <v>3088290</v>
      </c>
      <c r="G84" s="102"/>
      <c r="H84" s="22">
        <f>SUM(H82:H83)</f>
        <v>431520</v>
      </c>
      <c r="I84" s="102"/>
      <c r="J84" s="22">
        <f>SUM(J82:J83)</f>
        <v>80427</v>
      </c>
    </row>
    <row r="85" spans="1:10" ht="21" customHeight="1" thickTop="1" x14ac:dyDescent="0.2">
      <c r="D85" s="104">
        <f>BS!E11-CF!D84</f>
        <v>0</v>
      </c>
      <c r="E85" s="102"/>
      <c r="F85" s="2"/>
      <c r="G85" s="1"/>
      <c r="H85" s="2">
        <f>BS!I11-CF!H84</f>
        <v>0</v>
      </c>
      <c r="I85" s="53"/>
      <c r="J85" s="2"/>
    </row>
    <row r="86" spans="1:10" ht="21" customHeight="1" x14ac:dyDescent="0.2">
      <c r="A86" s="57" t="s">
        <v>55</v>
      </c>
      <c r="D86" s="2"/>
      <c r="E86" s="51"/>
      <c r="F86" s="2"/>
      <c r="G86" s="51"/>
      <c r="H86" s="2"/>
      <c r="I86" s="2"/>
      <c r="J86" s="2"/>
    </row>
    <row r="87" spans="1:10" ht="21" customHeight="1" x14ac:dyDescent="0.2">
      <c r="A87" s="52" t="s">
        <v>67</v>
      </c>
      <c r="D87" s="2"/>
      <c r="E87" s="51"/>
      <c r="F87" s="2"/>
      <c r="G87" s="51"/>
      <c r="H87" s="2"/>
      <c r="I87" s="2"/>
      <c r="J87" s="2"/>
    </row>
    <row r="88" spans="1:10" ht="21" customHeight="1" x14ac:dyDescent="0.2">
      <c r="A88" s="52" t="s">
        <v>218</v>
      </c>
      <c r="D88" s="102">
        <v>0</v>
      </c>
      <c r="E88" s="102"/>
      <c r="F88" s="102">
        <v>890</v>
      </c>
      <c r="G88" s="102"/>
      <c r="H88" s="102">
        <v>0</v>
      </c>
      <c r="I88" s="2"/>
      <c r="J88" s="2">
        <v>0</v>
      </c>
    </row>
    <row r="89" spans="1:10" ht="21" customHeight="1" x14ac:dyDescent="0.2">
      <c r="A89" s="99" t="s">
        <v>164</v>
      </c>
      <c r="D89" s="2">
        <v>39098</v>
      </c>
      <c r="E89" s="102"/>
      <c r="F89" s="102">
        <v>37992</v>
      </c>
      <c r="G89" s="102"/>
      <c r="H89" s="1">
        <v>3863</v>
      </c>
      <c r="I89" s="102"/>
      <c r="J89" s="102">
        <v>0</v>
      </c>
    </row>
    <row r="90" spans="1:10" ht="21" customHeight="1" x14ac:dyDescent="0.2">
      <c r="D90" s="102"/>
      <c r="E90" s="102"/>
      <c r="F90" s="102"/>
      <c r="G90" s="102"/>
      <c r="H90" s="23"/>
      <c r="I90" s="102"/>
      <c r="J90" s="102"/>
    </row>
    <row r="91" spans="1:10" ht="21" customHeight="1" x14ac:dyDescent="0.2">
      <c r="A91" s="52" t="s">
        <v>1</v>
      </c>
      <c r="D91" s="101"/>
      <c r="E91" s="102"/>
      <c r="F91" s="40"/>
      <c r="G91" s="102"/>
      <c r="H91" s="40"/>
      <c r="I91" s="53"/>
      <c r="J91" s="2"/>
    </row>
    <row r="92" spans="1:10" ht="21" customHeight="1" x14ac:dyDescent="0.2">
      <c r="A92" s="52"/>
      <c r="D92" s="2"/>
      <c r="E92" s="102"/>
      <c r="F92" s="2"/>
      <c r="G92" s="1"/>
      <c r="H92" s="2"/>
      <c r="I92" s="53"/>
      <c r="J92" s="2"/>
    </row>
    <row r="93" spans="1:10" ht="21" customHeight="1" x14ac:dyDescent="0.2">
      <c r="A93" s="52"/>
      <c r="D93" s="2"/>
      <c r="E93" s="102"/>
      <c r="F93" s="2"/>
      <c r="G93" s="1"/>
      <c r="H93" s="2"/>
      <c r="I93" s="53"/>
      <c r="J93" s="2"/>
    </row>
    <row r="94" spans="1:10" ht="21" customHeight="1" x14ac:dyDescent="0.2">
      <c r="A94" s="52"/>
      <c r="D94" s="2"/>
      <c r="E94" s="102"/>
      <c r="F94" s="2"/>
      <c r="G94" s="1"/>
      <c r="H94" s="2"/>
      <c r="I94" s="53"/>
      <c r="J94" s="2"/>
    </row>
    <row r="95" spans="1:10" ht="21" customHeight="1" x14ac:dyDescent="0.2">
      <c r="D95" s="3"/>
      <c r="F95" s="3"/>
      <c r="G95" s="3"/>
      <c r="H95" s="3"/>
      <c r="I95" s="58"/>
      <c r="J95" s="3"/>
    </row>
  </sheetData>
  <mergeCells count="4">
    <mergeCell ref="D53:F53"/>
    <mergeCell ref="H53:J53"/>
    <mergeCell ref="D6:F6"/>
    <mergeCell ref="H6:J6"/>
  </mergeCells>
  <printOptions horizontalCentered="1" gridLinesSet="0"/>
  <pageMargins left="0.77" right="0.196850393700787" top="0.56000000000000005" bottom="0" header="0.196850393700787" footer="0.196850393700787"/>
  <pageSetup paperSize="9" scale="85" firstPageNumber="6" fitToHeight="0" orientation="portrait" useFirstPageNumber="1" r:id="rId1"/>
  <rowBreaks count="2" manualBreakCount="2">
    <brk id="47" max="10" man="1"/>
    <brk id="9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BS</vt:lpstr>
      <vt:lpstr>PL</vt:lpstr>
      <vt:lpstr>Conso</vt:lpstr>
      <vt:lpstr>The Company Only</vt:lpstr>
      <vt:lpstr>CF</vt:lpstr>
      <vt:lpstr>BS!Print_Area</vt:lpstr>
      <vt:lpstr>CF!Print_Area</vt:lpstr>
      <vt:lpstr>Conso!Print_Area</vt:lpstr>
      <vt:lpstr>PL!Print_Area</vt:lpstr>
      <vt:lpstr>'The Company Only'!Print_Area</vt:lpstr>
      <vt:lpstr>BS!Print_Area_MI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Wanwimon Unanuya</cp:lastModifiedBy>
  <cp:lastPrinted>2025-08-04T04:39:04Z</cp:lastPrinted>
  <dcterms:created xsi:type="dcterms:W3CDTF">1999-02-15T02:29:01Z</dcterms:created>
  <dcterms:modified xsi:type="dcterms:W3CDTF">2025-08-13T01:15:07Z</dcterms:modified>
</cp:coreProperties>
</file>