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ate1904="1"/>
  <mc:AlternateContent xmlns:mc="http://schemas.openxmlformats.org/markup-compatibility/2006">
    <mc:Choice Requires="x15">
      <x15ac:absPath xmlns:x15ac="http://schemas.microsoft.com/office/spreadsheetml/2010/11/ac" url="G:\L\L_Ananda Development\2025\Qtr3'25\"/>
    </mc:Choice>
  </mc:AlternateContent>
  <xr:revisionPtr revIDLastSave="0" documentId="13_ncr:1_{6F06A438-E289-4F52-983E-6D076A16F035}" xr6:coauthVersionLast="47" xr6:coauthVersionMax="47" xr10:uidLastSave="{00000000-0000-0000-0000-000000000000}"/>
  <bookViews>
    <workbookView xWindow="-120" yWindow="-120" windowWidth="29040" windowHeight="15720" tabRatio="803" firstSheet="7" activeTab="8" xr2:uid="{00000000-000D-0000-FFFF-FFFF00000000}"/>
  </bookViews>
  <sheets>
    <sheet name="NAV000" sheetId="1" state="hidden" r:id="rId1"/>
    <sheet name="000000" sheetId="2" state="veryHidden" r:id="rId2"/>
    <sheet name="100000" sheetId="3" state="veryHidden" r:id="rId3"/>
    <sheet name="200000" sheetId="4" state="veryHidden" r:id="rId4"/>
    <sheet name="300000" sheetId="5" state="veryHidden" r:id="rId5"/>
    <sheet name="400000" sheetId="6" state="veryHidden" r:id="rId6"/>
    <sheet name="500000" sheetId="7" state="veryHidden" r:id="rId7"/>
    <sheet name="BS" sheetId="26" r:id="rId8"/>
    <sheet name="PL" sheetId="29" r:id="rId9"/>
    <sheet name="CONSO" sheetId="13" r:id="rId10"/>
    <sheet name="COMPANY" sheetId="14" r:id="rId11"/>
    <sheet name="cashflow" sheetId="32" r:id="rId12"/>
  </sheets>
  <definedNames>
    <definedName name="_xlnm.Print_Area" localSheetId="7">BS!$A$1:$J$116</definedName>
    <definedName name="_xlnm.Print_Area" localSheetId="11">cashflow!$A$1:$I$135</definedName>
    <definedName name="_xlnm.Print_Area" localSheetId="9">CONSO!$A$1:$AA$40</definedName>
    <definedName name="_xlnm.Print_Area" localSheetId="8">PL!$A$1:$K$135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9" i="14" l="1"/>
  <c r="K30" i="14"/>
  <c r="I30" i="14"/>
  <c r="G30" i="14"/>
  <c r="E30" i="14"/>
  <c r="C30" i="14"/>
  <c r="O15" i="14"/>
  <c r="K16" i="14"/>
  <c r="I16" i="14"/>
  <c r="G16" i="14"/>
  <c r="E16" i="14"/>
  <c r="C16" i="14"/>
  <c r="C19" i="13"/>
  <c r="I116" i="32" l="1"/>
  <c r="G116" i="32"/>
  <c r="E116" i="32"/>
  <c r="C116" i="32"/>
  <c r="I92" i="32"/>
  <c r="E92" i="32"/>
  <c r="C92" i="32"/>
  <c r="G92" i="32"/>
  <c r="D20" i="29"/>
  <c r="D21" i="26" l="1"/>
  <c r="F21" i="26"/>
  <c r="H21" i="26"/>
  <c r="J21" i="26"/>
  <c r="M27" i="14" l="1"/>
  <c r="K27" i="14"/>
  <c r="I27" i="14"/>
  <c r="G27" i="14"/>
  <c r="E27" i="14"/>
  <c r="C27" i="14"/>
  <c r="M13" i="14"/>
  <c r="K13" i="14"/>
  <c r="I13" i="14"/>
  <c r="G13" i="14"/>
  <c r="E13" i="14"/>
  <c r="C13" i="14"/>
  <c r="O26" i="14"/>
  <c r="O12" i="14"/>
  <c r="Y31" i="13"/>
  <c r="S31" i="13"/>
  <c r="Q31" i="13"/>
  <c r="O31" i="13"/>
  <c r="M31" i="13"/>
  <c r="K31" i="13"/>
  <c r="I31" i="13"/>
  <c r="G31" i="13"/>
  <c r="E31" i="13"/>
  <c r="C31" i="13"/>
  <c r="C26" i="13"/>
  <c r="Y16" i="13"/>
  <c r="S16" i="13"/>
  <c r="Q16" i="13"/>
  <c r="O16" i="13"/>
  <c r="M16" i="13"/>
  <c r="K16" i="13"/>
  <c r="I16" i="13"/>
  <c r="G16" i="13"/>
  <c r="E16" i="13"/>
  <c r="C16" i="13"/>
  <c r="U30" i="13"/>
  <c r="U15" i="13"/>
  <c r="W15" i="13" s="1"/>
  <c r="O21" i="14"/>
  <c r="U25" i="13"/>
  <c r="W25" i="13" s="1"/>
  <c r="AA25" i="13" s="1"/>
  <c r="W30" i="13" l="1"/>
  <c r="AA30" i="13" s="1"/>
  <c r="AA15" i="13"/>
  <c r="F61" i="29"/>
  <c r="D61" i="29"/>
  <c r="J51" i="29"/>
  <c r="H51" i="29"/>
  <c r="F51" i="29"/>
  <c r="D51" i="29"/>
  <c r="J29" i="29"/>
  <c r="H29" i="29"/>
  <c r="F29" i="29"/>
  <c r="D29" i="29"/>
  <c r="J20" i="29"/>
  <c r="H20" i="29"/>
  <c r="F20" i="29"/>
  <c r="D129" i="29"/>
  <c r="J119" i="29"/>
  <c r="H119" i="29"/>
  <c r="D119" i="29"/>
  <c r="J97" i="29"/>
  <c r="H97" i="29"/>
  <c r="D97" i="29"/>
  <c r="J88" i="29"/>
  <c r="H88" i="29"/>
  <c r="D88" i="29"/>
  <c r="J103" i="26"/>
  <c r="J105" i="26" s="1"/>
  <c r="H103" i="26"/>
  <c r="H105" i="26" s="1"/>
  <c r="D103" i="26"/>
  <c r="D105" i="26" s="1"/>
  <c r="J77" i="26"/>
  <c r="H77" i="26"/>
  <c r="D77" i="26"/>
  <c r="J67" i="26"/>
  <c r="H67" i="26"/>
  <c r="D67" i="26"/>
  <c r="J37" i="26"/>
  <c r="H37" i="26"/>
  <c r="H38" i="26" s="1"/>
  <c r="D37" i="26"/>
  <c r="D38" i="26" s="1"/>
  <c r="F30" i="29" l="1"/>
  <c r="F33" i="29" s="1"/>
  <c r="F35" i="29" s="1"/>
  <c r="F53" i="29" s="1"/>
  <c r="F62" i="29" s="1"/>
  <c r="F60" i="29" s="1"/>
  <c r="D30" i="29"/>
  <c r="D33" i="29" s="1"/>
  <c r="D35" i="29" s="1"/>
  <c r="D58" i="29" s="1"/>
  <c r="D56" i="29" s="1"/>
  <c r="J78" i="26"/>
  <c r="J106" i="26" s="1"/>
  <c r="J38" i="26"/>
  <c r="J98" i="29"/>
  <c r="J101" i="29" s="1"/>
  <c r="H30" i="29"/>
  <c r="H33" i="29" s="1"/>
  <c r="H35" i="29" s="1"/>
  <c r="H56" i="29" s="1"/>
  <c r="J30" i="29"/>
  <c r="J33" i="29" s="1"/>
  <c r="J35" i="29" s="1"/>
  <c r="J56" i="29" s="1"/>
  <c r="H98" i="29"/>
  <c r="H101" i="29" s="1"/>
  <c r="H78" i="26"/>
  <c r="H106" i="26" s="1"/>
  <c r="H107" i="26" s="1"/>
  <c r="D78" i="26"/>
  <c r="D106" i="26" s="1"/>
  <c r="D107" i="26" s="1"/>
  <c r="D98" i="29"/>
  <c r="D101" i="29" s="1"/>
  <c r="D103" i="29" l="1"/>
  <c r="D121" i="29" s="1"/>
  <c r="D130" i="29" s="1"/>
  <c r="D128" i="29" s="1"/>
  <c r="C10" i="32"/>
  <c r="C41" i="32" s="1"/>
  <c r="C71" i="32" s="1"/>
  <c r="C74" i="32" s="1"/>
  <c r="C117" i="32" s="1"/>
  <c r="C119" i="32" s="1"/>
  <c r="C120" i="32" s="1"/>
  <c r="H103" i="29"/>
  <c r="H121" i="29" s="1"/>
  <c r="H128" i="29" s="1"/>
  <c r="G10" i="32"/>
  <c r="G41" i="32" s="1"/>
  <c r="G71" i="32" s="1"/>
  <c r="G74" i="32" s="1"/>
  <c r="G117" i="32" s="1"/>
  <c r="G119" i="32" s="1"/>
  <c r="G120" i="32" s="1"/>
  <c r="J103" i="29"/>
  <c r="J121" i="29" s="1"/>
  <c r="I10" i="32"/>
  <c r="I41" i="32" s="1"/>
  <c r="I71" i="32" s="1"/>
  <c r="I74" i="32" s="1"/>
  <c r="I117" i="32" s="1"/>
  <c r="I119" i="32" s="1"/>
  <c r="J53" i="29"/>
  <c r="J60" i="29" s="1"/>
  <c r="F58" i="29"/>
  <c r="F56" i="29" s="1"/>
  <c r="D53" i="29"/>
  <c r="D62" i="29" s="1"/>
  <c r="D60" i="29" s="1"/>
  <c r="H53" i="29"/>
  <c r="H60" i="29" s="1"/>
  <c r="F77" i="26"/>
  <c r="H124" i="29" l="1"/>
  <c r="D126" i="29"/>
  <c r="D124" i="29" s="1"/>
  <c r="Y32" i="13"/>
  <c r="Y17" i="13"/>
  <c r="U23" i="13"/>
  <c r="F129" i="29"/>
  <c r="F119" i="29"/>
  <c r="W23" i="13" l="1"/>
  <c r="AA23" i="13" s="1"/>
  <c r="U36" i="13"/>
  <c r="F67" i="26" l="1"/>
  <c r="O19" i="14" l="1"/>
  <c r="W22" i="13"/>
  <c r="AA22" i="13" l="1"/>
  <c r="F37" i="26"/>
  <c r="I33" i="14" l="1"/>
  <c r="I22" i="14"/>
  <c r="I34" i="13"/>
  <c r="I37" i="13" s="1"/>
  <c r="I19" i="13"/>
  <c r="I26" i="13" s="1"/>
  <c r="O31" i="14" l="1"/>
  <c r="O25" i="14"/>
  <c r="O27" i="14" s="1"/>
  <c r="O18" i="14"/>
  <c r="O11" i="14"/>
  <c r="O13" i="14" s="1"/>
  <c r="F97" i="29" l="1"/>
  <c r="U35" i="13" l="1"/>
  <c r="W35" i="13" s="1"/>
  <c r="U32" i="13"/>
  <c r="U29" i="13"/>
  <c r="U21" i="13"/>
  <c r="U18" i="13"/>
  <c r="U17" i="13"/>
  <c r="U14" i="13"/>
  <c r="U16" i="13" s="1"/>
  <c r="W29" i="13" l="1"/>
  <c r="W31" i="13" s="1"/>
  <c r="U31" i="13"/>
  <c r="W21" i="13"/>
  <c r="AA21" i="13" l="1"/>
  <c r="W14" i="13"/>
  <c r="W16" i="13" s="1"/>
  <c r="AA14" i="13" l="1"/>
  <c r="AA16" i="13" s="1"/>
  <c r="F88" i="29" l="1"/>
  <c r="Q34" i="13" l="1"/>
  <c r="Q37" i="13" s="1"/>
  <c r="Q19" i="13"/>
  <c r="Q26" i="13" s="1"/>
  <c r="S19" i="13" l="1"/>
  <c r="S26" i="13" s="1"/>
  <c r="F98" i="29" l="1"/>
  <c r="F101" i="29" s="1"/>
  <c r="E10" i="32" s="1"/>
  <c r="E41" i="32" s="1"/>
  <c r="E71" i="32" s="1"/>
  <c r="E74" i="32" s="1"/>
  <c r="E117" i="32" s="1"/>
  <c r="E119" i="32" s="1"/>
  <c r="F103" i="29" l="1"/>
  <c r="F121" i="29" s="1"/>
  <c r="J124" i="29"/>
  <c r="J128" i="29" l="1"/>
  <c r="M14" i="14"/>
  <c r="M16" i="14" s="1"/>
  <c r="F126" i="29"/>
  <c r="F124" i="29" s="1"/>
  <c r="F130" i="29"/>
  <c r="F128" i="29" s="1"/>
  <c r="Y34" i="13"/>
  <c r="Y37" i="13" s="1"/>
  <c r="Y19" i="13"/>
  <c r="Y26" i="13" s="1"/>
  <c r="M17" i="13" l="1"/>
  <c r="W17" i="13" s="1"/>
  <c r="O14" i="14"/>
  <c r="Y38" i="13"/>
  <c r="F103" i="26"/>
  <c r="F105" i="26" s="1"/>
  <c r="O16" i="14" l="1"/>
  <c r="O22" i="14" s="1"/>
  <c r="C34" i="13"/>
  <c r="C37" i="13" s="1"/>
  <c r="J107" i="26" l="1"/>
  <c r="F78" i="26"/>
  <c r="F106" i="26" s="1"/>
  <c r="F38" i="26"/>
  <c r="F107" i="26" l="1"/>
  <c r="K33" i="14"/>
  <c r="G33" i="14"/>
  <c r="E33" i="14"/>
  <c r="C33" i="14"/>
  <c r="E34" i="14" l="1"/>
  <c r="G34" i="14"/>
  <c r="V34" i="13"/>
  <c r="O34" i="13"/>
  <c r="O37" i="13" s="1"/>
  <c r="K34" i="13"/>
  <c r="K37" i="13" s="1"/>
  <c r="G34" i="13"/>
  <c r="G37" i="13" s="1"/>
  <c r="E34" i="13"/>
  <c r="E37" i="13" s="1"/>
  <c r="G38" i="13" l="1"/>
  <c r="E38" i="13"/>
  <c r="AA35" i="13" l="1"/>
  <c r="AA29" i="13"/>
  <c r="AA31" i="13" s="1"/>
  <c r="O19" i="13" l="1"/>
  <c r="O26" i="13" s="1"/>
  <c r="K19" i="13"/>
  <c r="K26" i="13" s="1"/>
  <c r="G19" i="13"/>
  <c r="G26" i="13" s="1"/>
  <c r="E19" i="13"/>
  <c r="E26" i="13" s="1"/>
  <c r="K22" i="14"/>
  <c r="E22" i="14"/>
  <c r="C22" i="14"/>
  <c r="W18" i="13" l="1"/>
  <c r="AA18" i="13" s="1"/>
  <c r="G22" i="14" l="1"/>
  <c r="M19" i="13" l="1"/>
  <c r="M26" i="13" s="1"/>
  <c r="M22" i="14"/>
  <c r="AA17" i="13" l="1"/>
  <c r="AA19" i="13" s="1"/>
  <c r="AA26" i="13" s="1"/>
  <c r="W19" i="13" l="1"/>
  <c r="W26" i="13" s="1"/>
  <c r="U19" i="13"/>
  <c r="U26" i="13" s="1"/>
  <c r="K34" i="14" l="1"/>
  <c r="C34" i="14" l="1"/>
  <c r="I34" i="14" l="1"/>
  <c r="O32" i="14"/>
  <c r="W36" i="13" l="1"/>
  <c r="AA36" i="13" s="1"/>
  <c r="M28" i="14" l="1"/>
  <c r="M30" i="14" s="1"/>
  <c r="O28" i="14" l="1"/>
  <c r="O30" i="14" s="1"/>
  <c r="O33" i="14" l="1"/>
  <c r="O34" i="14" s="1"/>
  <c r="M33" i="14"/>
  <c r="M34" i="14" s="1"/>
  <c r="S33" i="13"/>
  <c r="S34" i="13" l="1"/>
  <c r="S37" i="13" s="1"/>
  <c r="U33" i="13"/>
  <c r="W33" i="13" l="1"/>
  <c r="AA33" i="13" s="1"/>
  <c r="U34" i="13"/>
  <c r="U37" i="13" l="1"/>
  <c r="U38" i="13" s="1"/>
  <c r="C38" i="13"/>
  <c r="I38" i="13" l="1"/>
  <c r="K38" i="13" l="1"/>
  <c r="M32" i="13" l="1"/>
  <c r="M34" i="13" l="1"/>
  <c r="M37" i="13" s="1"/>
  <c r="W32" i="13"/>
  <c r="AA32" i="13" s="1"/>
  <c r="AA34" i="13" s="1"/>
  <c r="AA37" i="13" s="1"/>
  <c r="W34" i="13" l="1"/>
  <c r="M38" i="13"/>
  <c r="AA38" i="13"/>
  <c r="W37" i="13" l="1"/>
  <c r="W38" i="13" s="1"/>
</calcChain>
</file>

<file path=xl/sharedStrings.xml><?xml version="1.0" encoding="utf-8"?>
<sst xmlns="http://schemas.openxmlformats.org/spreadsheetml/2006/main" count="552" uniqueCount="310">
  <si>
    <t>หมายเหตุ</t>
  </si>
  <si>
    <t>รวมสินทรัพย์</t>
  </si>
  <si>
    <t>ส่วนของผู้ถือหุ้น</t>
  </si>
  <si>
    <t>รวมหนี้สินและส่วนของผู้ถือหุ้น</t>
  </si>
  <si>
    <t xml:space="preserve"> </t>
  </si>
  <si>
    <t>กรรมการ</t>
  </si>
  <si>
    <t>รายได้</t>
  </si>
  <si>
    <t>ค่าใช้จ่าย</t>
  </si>
  <si>
    <t>รวมรายได้</t>
  </si>
  <si>
    <t>รวมค่าใช้จ่าย</t>
  </si>
  <si>
    <t>สินทรัพย์หมุนเวียน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</si>
  <si>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</si>
  <si>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</si>
  <si>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</si>
  <si>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หนี้สินหมุนเวียน</t>
  </si>
  <si>
    <t>รวมหนี้สินหมุนเวียน</t>
  </si>
  <si>
    <t>รวมหนี้สิน</t>
  </si>
  <si>
    <t>ทุนเรือนหุ้น</t>
  </si>
  <si>
    <t>สินทรัพย์หมุนเวียนอื่น</t>
  </si>
  <si>
    <t>สินทรัพย์ไม่หมุนเวียนอื่น</t>
  </si>
  <si>
    <t>หนี้สินหมุนเวียนอื่น</t>
  </si>
  <si>
    <t>รายได้อื่น</t>
  </si>
  <si>
    <t>สินทรัพย์</t>
  </si>
  <si>
    <t>หนี้สินและส่วนของผู้ถือหุ้น</t>
  </si>
  <si>
    <t>ค่าใช้จ่ายในการบริหาร</t>
  </si>
  <si>
    <t>เงินสดและรายการเทียบเท่าเงินสด</t>
  </si>
  <si>
    <t>หนี้สินไม่หมุนเวียน</t>
  </si>
  <si>
    <t>รวมหนี้สินไม่หมุนเวียน</t>
  </si>
  <si>
    <t>ยังไม่ได้จัดสรร</t>
  </si>
  <si>
    <t>รายได้ค่านายหน้า</t>
  </si>
  <si>
    <t xml:space="preserve">   จัดสรรแล้ว - สำรองตามกฎหมาย</t>
  </si>
  <si>
    <t>จัดสรรแล้ว -</t>
  </si>
  <si>
    <t>สำรองตามกฎหมาย</t>
  </si>
  <si>
    <t>ที่ออกและ</t>
  </si>
  <si>
    <t>ชำระเต็มมูลค่าแล้ว</t>
  </si>
  <si>
    <t>งบการเงินรวม</t>
  </si>
  <si>
    <t>งบการเงินเฉพาะกิจการ</t>
  </si>
  <si>
    <t>งบกระแสเงินสด</t>
  </si>
  <si>
    <t>กระแสเงินสดจากกิจกรรมดำเนินงาน</t>
  </si>
  <si>
    <t xml:space="preserve">   ค่าเสื่อมราคาและค่าตัดจำหน่าย</t>
  </si>
  <si>
    <t xml:space="preserve">   ค่าใช้จ่ายดอกเบี้ย</t>
  </si>
  <si>
    <t>สินทรัพย์ดำเนินงาน (เพิ่มขึ้น) ลดลง</t>
  </si>
  <si>
    <t xml:space="preserve">   สินทรัพย์หมุนเวียนอื่น</t>
  </si>
  <si>
    <t xml:space="preserve">   สินทรัพย์ไม่หมุนเวียนอื่น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</si>
  <si>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</si>
  <si>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</si>
  <si>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จ่ายภาษีเงินได้</t>
  </si>
  <si>
    <t>กระแสเงินสดจากกิจกรรมลงทุน</t>
  </si>
  <si>
    <t>กระแสเงินสดจากกิจกรรมจัดหาเงิน</t>
  </si>
  <si>
    <t>ข้อมูลกระแสเงินสดเปิดเผยเพิ่มเติม</t>
  </si>
  <si>
    <t>รายการที่มิใช่เงินสด</t>
  </si>
  <si>
    <t>ที่ออกและชำระ</t>
  </si>
  <si>
    <t>เต็มมูลค่าแล้ว</t>
  </si>
  <si>
    <t>รวมธุรกิจภายใต้</t>
  </si>
  <si>
    <t>การควบคุมเดียวกัน</t>
  </si>
  <si>
    <t>เงินจ่ายล่วงหน้าค่างานก่อสร้าง</t>
  </si>
  <si>
    <t>รายได้จากการบริหารโครงการ</t>
  </si>
  <si>
    <t>รายได้จากการขายอสังหาริมทรัพย์</t>
  </si>
  <si>
    <t>ต้นทุนการขายอสังหาริมทรัพย์</t>
  </si>
  <si>
    <t xml:space="preserve">   ต้นทุนพัฒนาอสังหาริมทรัพย์ลดลงจากการโอนเป็นต้นทุนขาย</t>
  </si>
  <si>
    <t xml:space="preserve">   เงินรับล่วงหน้าจากลูกค้า</t>
  </si>
  <si>
    <t>เงินรับล่วงหน้าจากลูกค้า</t>
  </si>
  <si>
    <t>งบกระแสเงินสด (ต่อ)</t>
  </si>
  <si>
    <t xml:space="preserve">   เงินจ่ายล่วงหน้าค่างานก่อสร้าง</t>
  </si>
  <si>
    <t>(หน่วย: พันบาท)</t>
  </si>
  <si>
    <t>งบกำไรขาดทุนเบ็ดเสร็จ</t>
  </si>
  <si>
    <t>กำไรขาดทุนเบ็ดเสร็จอื่น:</t>
  </si>
  <si>
    <t xml:space="preserve">กำไรขาดทุนเบ็ดเสร็จอื่นสำหรับงวด </t>
  </si>
  <si>
    <t>(ยังไม่ได้ตรวจสอบ แต่สอบทานแล้ว)</t>
  </si>
  <si>
    <t>กำไรขาดทุนเบ็ดเสร็จรวมสำหรับงวด</t>
  </si>
  <si>
    <t>องค์ประกอบอื่นของส่วนของผู้ถือหุ้น</t>
  </si>
  <si>
    <t>รวมองค์ประกอบอื่น</t>
  </si>
  <si>
    <t>ของส่วนของผู้ถือหุ้น</t>
  </si>
  <si>
    <t>ค่าใช้จ่ายในการขาย</t>
  </si>
  <si>
    <t xml:space="preserve">   ค่าใช้จ่ายผลประโยชน์ระยะยาวของพนักงาน</t>
  </si>
  <si>
    <t>ต้นทุนการพัฒนาอสังหาริมทรัพย์</t>
  </si>
  <si>
    <t>เงินลงทุนในบริษัทย่อย</t>
  </si>
  <si>
    <t>ที่ดิน อาคารและอุปกรณ์</t>
  </si>
  <si>
    <t>สินทรัพย์ไม่มีตัวตน</t>
  </si>
  <si>
    <t xml:space="preserve">   ชำระภายในหนึ่งปี</t>
  </si>
  <si>
    <t>เจ้าหนี้เงินประกันผลงาน</t>
  </si>
  <si>
    <t xml:space="preserve">   ทุนจดทะเบียน </t>
  </si>
  <si>
    <t>บริษัท อนันดา ดีเวลลอปเม้นท์ จำกัด (มหาชน) และบริษัทย่อย</t>
  </si>
  <si>
    <t>กำไรขาดทุน:</t>
  </si>
  <si>
    <t>อสังหาริมทรัพย์เพื่อการลงทุน</t>
  </si>
  <si>
    <t>สินทรัพย์ภาษีเงินได้รอการตัดบัญชี</t>
  </si>
  <si>
    <t>เงินสดจ่ายค่าธรรมเนียมทางการเงิน</t>
  </si>
  <si>
    <t>งบกำไรขาดทุนเบ็ดเสร็จ (ต่อ)</t>
  </si>
  <si>
    <t xml:space="preserve">บริษัท อนันดา ดีเวลลอปเม้นท์ จำกัด (มหาชน) และบริษัทย่อย </t>
  </si>
  <si>
    <t>รวม</t>
  </si>
  <si>
    <t>เงินลงทุนในการร่วมค้า</t>
  </si>
  <si>
    <t>เงินให้กู้ยืมระยะยาวแก่และดอกเบี้ยค้างรับจาก</t>
  </si>
  <si>
    <t>เงินสดจ่ายสำหรับเงินให้กู้ยืมระยะยาวแก่กิจการที่เกี่ยวข้องกัน</t>
  </si>
  <si>
    <t xml:space="preserve">กำไรสะสม </t>
  </si>
  <si>
    <t>กำไรสะสม</t>
  </si>
  <si>
    <t>หุ้นกู้ด้อยสิทธิที่มีลักษณะคล้ายทุน</t>
  </si>
  <si>
    <t>รวมส่วนของผู้ถือหุ้น</t>
  </si>
  <si>
    <t>หุ้นกู้ด้อยสิทธิ</t>
  </si>
  <si>
    <t>ที่มีลักษณะคล้ายทุน</t>
  </si>
  <si>
    <t xml:space="preserve">   กิจการที่เกี่ยวข้องกันที่ถึงกำหนดชำระภายในหนึ่งปี</t>
  </si>
  <si>
    <t>หุ้นกู้ระยะยาวส่วนที่ถึงกำหนดชำระภายในหนึ่งปี</t>
  </si>
  <si>
    <t>หุ้นกู้ระยะยาว - สุทธิจากส่วนที่ถึงกำหนดชำระภายในหนึ่งปี</t>
  </si>
  <si>
    <t xml:space="preserve">   ยังไม่ได้จัดสรร </t>
  </si>
  <si>
    <t>กำไรขาดทุนเบ็ดเสร็จอื่นสำหรับงวด</t>
  </si>
  <si>
    <t>เงินกู้ยืมระยะสั้นจากสถาบันการเงิน</t>
  </si>
  <si>
    <t xml:space="preserve">   รายได้ที่ยังไม่เรียกชำระ</t>
  </si>
  <si>
    <t xml:space="preserve">   เงินสดรับ (จ่าย) จากกิจกรรมดำเนินงาน:</t>
  </si>
  <si>
    <t>ต้นทุนการบริหารโครงการ</t>
  </si>
  <si>
    <t>ต้นทุนค่านายหน้า</t>
  </si>
  <si>
    <t>(ยังไม่ได้ตรวจสอบ</t>
  </si>
  <si>
    <t>แต่สอบทานแล้ว)</t>
  </si>
  <si>
    <t xml:space="preserve">   ทุนออกจำหน่ายและชำระเต็มมูลค่าแล้ว</t>
  </si>
  <si>
    <t xml:space="preserve">   เงินปันผลรับ</t>
  </si>
  <si>
    <t>เงินสดรับสำหรับเงินให้กู้ยืมระยะยาวแก่กิจการที่เกี่ยวข้องกัน</t>
  </si>
  <si>
    <t>ส่วนของผู้ถือหุ้นของบริษัทฯ</t>
  </si>
  <si>
    <t>ส่วนของผู้มีส่วนได้เสียที่ไม่มีอำนาจควบคุมของบริษัทย่อย</t>
  </si>
  <si>
    <t>เงินให้กู้ยืมระยะยาวแก่และดอกเบี้ยค้างรับจากกิจการ</t>
  </si>
  <si>
    <t xml:space="preserve">   ที่เกี่ยวข้องกัน - สุทธิจากส่วนที่ถึงกำหนดชำระภายในหนึ่งปี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</si>
  <si>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</si>
  <si>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ส่วนที่เป็นของผู้มีส่วนได้เสียที่ไม่มีอำนาจควบคุมบริษัทย่อย</t>
  </si>
  <si>
    <t>การแบ่งปันกำไรขาดทุนเบ็ดเสร็จรวม</t>
  </si>
  <si>
    <t>ของบริษัทฯ</t>
  </si>
  <si>
    <t>ส่วนของผู้มีส่วนได้เสีย</t>
  </si>
  <si>
    <t>ที่ไม่มีอำนาจควบคุม</t>
  </si>
  <si>
    <t>ของบริษัทย่อย</t>
  </si>
  <si>
    <t xml:space="preserve">เงินปันผลจ่ายของหุ้นกู้ด้อยสิทธิที่มีลักษณะคล้ายทุน 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</si>
  <si>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</si>
  <si>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</si>
  <si>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 xml:space="preserve">   และหนี้สินดำเนินงาน</t>
  </si>
  <si>
    <t>รายได้ค่าบริการ</t>
  </si>
  <si>
    <t>ต้นทุนค่าบริการ</t>
  </si>
  <si>
    <t>ต้นทุนค่าเช่า</t>
  </si>
  <si>
    <t>ต้นทุนในการได้มาซึ่งสัญญาที่ทำกับลูกค้า</t>
  </si>
  <si>
    <t>กำไรขาดทุนเบ็ดเสร็จอื่น</t>
  </si>
  <si>
    <t xml:space="preserve">   ต้นทุนในการได้มาซึ่งสัญญาที่ทำกับลูกค้า</t>
  </si>
  <si>
    <t xml:space="preserve">   ต้นทุนในการได้มาซึ่งสัญญาที่ทำกับลูกค้ารับรู้เป็นค่าใช้จ่าย</t>
  </si>
  <si>
    <t>ส่วนต่ำกว่าทุนจากการ</t>
  </si>
  <si>
    <t>เปลี่ยนแปลงสัดส่วน</t>
  </si>
  <si>
    <t>การถือหุ้นในบริษัทย่อย</t>
  </si>
  <si>
    <t>รายการอื่นของการเปลี่ยนแปลงที่เกิดจากผู้ถือหุ้น</t>
  </si>
  <si>
    <t xml:space="preserve">   เจ้าหนี้เงินประกันผลงาน</t>
  </si>
  <si>
    <t>สินทรัพย์ทางการเงินไม่หมุนเวียนอื่น</t>
  </si>
  <si>
    <t>สินทรัพย์สิทธิการใช้</t>
  </si>
  <si>
    <t>ส่วนของหนี้สินตามสัญญาเช่าที่ถึงกำหนดชำระภายในหนึ่งปี</t>
  </si>
  <si>
    <t>หนี้สินทางการเงินหมุนเวียนอื่น</t>
  </si>
  <si>
    <t>หนี้สินตามสัญญาเช่า - สุทธิจากส่วนที่ถึงกำหนดชำระภายในหนึ่งปี</t>
  </si>
  <si>
    <t>ต้นทุนทางการเงิน</t>
  </si>
  <si>
    <t>รายได้ดอกเบี้ย</t>
  </si>
  <si>
    <t>รายได้เงินปันผล</t>
  </si>
  <si>
    <t>รายการที่จะไม่ถูกบันทึกในส่วนของกำไรหรือขาดทุนในภายหลัง</t>
  </si>
  <si>
    <t>เงินให้กู้ยืมแก่และดอกเบี้ยค้างรับจากกิจการที่เกี่ยวข้องกัน</t>
  </si>
  <si>
    <t>จากการ</t>
  </si>
  <si>
    <t xml:space="preserve">   สินทรัพย์ทางการเงินไม่หมุนเวียนอื่น</t>
  </si>
  <si>
    <t xml:space="preserve">   หนี้สินทางการเงินหมุนเวียนอื่น</t>
  </si>
  <si>
    <t>ส่วนเกินมูลค่าหุ้น</t>
  </si>
  <si>
    <t>เงินฝากสถาบันการเงินที่มีภาระค้ำประกัน</t>
  </si>
  <si>
    <t xml:space="preserve">การแบ่งปันกำไร (ขาดทุน) </t>
  </si>
  <si>
    <t>หนี้สินทางการเงินไม่หมุนเวียนอื่น</t>
  </si>
  <si>
    <t xml:space="preserve">   หนี้สินทางการเงินไม่หมุนเวียนอื่น</t>
  </si>
  <si>
    <t>สินทรัพย์ทางการเงินหมุนเวียนอื่น</t>
  </si>
  <si>
    <t xml:space="preserve">   ด้วยมูลค่ายุติธรรมผ่านกำไรขาดทุนเบ็ดเสร็จอื่น - สุทธิจากภาษีเงินได้</t>
  </si>
  <si>
    <t xml:space="preserve">      ด้วยมูลค่ายุติธรรมผ่านกำไรขาดทุนเบ็ดเสร็จอื่น</t>
  </si>
  <si>
    <t xml:space="preserve">   ต้นทุนการพัฒนาอสังหาริมทรัพย์</t>
  </si>
  <si>
    <t>เงินสดรับจากดอกเบี้ย</t>
  </si>
  <si>
    <t>เงินสดรับจากเงินปันผล</t>
  </si>
  <si>
    <t>เงินสดจ่ายหนี้สินตามสัญญาเช่า</t>
  </si>
  <si>
    <t>ขาดทุนสำหรับงวด</t>
  </si>
  <si>
    <t>(หน่วย: บาทต่อหุ้น)</t>
  </si>
  <si>
    <t xml:space="preserve">   สินทรัพย์ทางการเงินหมุนเวียนอื่น</t>
  </si>
  <si>
    <t>ที่ดินรอการพัฒนา</t>
  </si>
  <si>
    <t>เงินสดจ่ายคืนหุ้นกู้ระยะยาว</t>
  </si>
  <si>
    <t>กำไร (ขาดทุน) จาก</t>
  </si>
  <si>
    <t>ที่วัดมูลค่ายุติธรรมผ่าน</t>
  </si>
  <si>
    <t>เงินลงทุนในตราสารทุน</t>
  </si>
  <si>
    <t xml:space="preserve">   ที่ดินรอการพัฒนา</t>
  </si>
  <si>
    <t>เงินสดจ่ายสำหรับสินทรัพย์ทางการเงินไม่หมุนเวียนอื่น</t>
  </si>
  <si>
    <t>เงินสดเพิ่มขึ้นสุทธิจากการซื้อเงินลงทุนในบริษัทย่อย</t>
  </si>
  <si>
    <t>เงินสดจ่ายดอกเบี้ย</t>
  </si>
  <si>
    <t>เงินสดจ่ายเงินปันผลของหุ้นกู้ด้อยสิทธิที่มีลักษณะคล้ายทุน</t>
  </si>
  <si>
    <t xml:space="preserve">   รับคืนภาษีเงินได้</t>
  </si>
  <si>
    <t>ส่วนทุนจากการจ่ายโดยใช้หุ้นเป็นเกณฑ์</t>
  </si>
  <si>
    <t>ส่วนทุนจากการจ่าย</t>
  </si>
  <si>
    <t>โดยใช้หุ้นเป็นเกณฑ์</t>
  </si>
  <si>
    <t xml:space="preserve">   รายการจ่ายโดยใช้หุ้นเป็นเกณฑ์</t>
  </si>
  <si>
    <t>กำไร (ขาดทุน) จากการดำเนินงาน</t>
  </si>
  <si>
    <t>เงินกู้ยืมระยะสั้นจากและดอกเบี้ยค้างจ่ายแก่กิจการที่เกี่ยวข้องกัน</t>
  </si>
  <si>
    <t>เงินกู้ยืมระยะสั้นจากสถาบันการเงินลดลง</t>
  </si>
  <si>
    <t>ส่วนต่ำกว่าทุน</t>
  </si>
  <si>
    <t xml:space="preserve">   ขาดทุนจากการตัดจำหน่ายสินทรัพย์</t>
  </si>
  <si>
    <t xml:space="preserve">      ทางการเงินหมุนเวียนอื่น</t>
  </si>
  <si>
    <t xml:space="preserve">      ทางการเงินไม่หมุนเวียนอื่น</t>
  </si>
  <si>
    <t xml:space="preserve">   กำไรจากการเปลี่ยนแปลงในมูลค่ายุติธรรมของสินทรัพย์</t>
  </si>
  <si>
    <t>2567</t>
  </si>
  <si>
    <t xml:space="preserve">      หุ้นสามัญ 4,166,255,157 หุ้น มูลค่าหุ้นละ 0.10 บาท </t>
  </si>
  <si>
    <t>กำไร (ขาดทุน) ก่อนภาษีเงินได้</t>
  </si>
  <si>
    <t>กำไร (ขาดทุน) สำหรับงวด</t>
  </si>
  <si>
    <t>งบฐานะการเงิน</t>
  </si>
  <si>
    <t>งบฐานะการเงิน (ต่อ)</t>
  </si>
  <si>
    <t>กำไร (ขาดทุน) ต่อหุ้นขั้นพื้นฐาน</t>
  </si>
  <si>
    <t xml:space="preserve">   กำไร (ขาดทุน) ส่วนที่เป็นของผู้ถือหุ้นของบริษัทฯ</t>
  </si>
  <si>
    <t>งบการเปลี่ยนแปลงส่วนของผู้ถือหุ้น</t>
  </si>
  <si>
    <t>กำไรสำหรับงวด</t>
  </si>
  <si>
    <t>งบการเปลี่ยนแปลงส่วนของผู้ถือหุ้น (ต่อ)</t>
  </si>
  <si>
    <t xml:space="preserve">   โอนที่ดินรอพัฒนาไปต้นทุนการพัฒนาอสังหาริมทรัพย์</t>
  </si>
  <si>
    <t>รายการปรับกระทบยอดกำไร (ขาดทุน) ก่อนภาษีเป็น</t>
  </si>
  <si>
    <t>เงินสดรับจากการชำระบัญชีของบริษัทย่อย</t>
  </si>
  <si>
    <t>เงินสดสุทธิจากกิจกรรมลงทุน</t>
  </si>
  <si>
    <t>เงินสดสุทธิใช้ไปในกิจกรรมจัดหาเงิน</t>
  </si>
  <si>
    <t>เงินสดจ่ายซื้ออาคาร อุปกรณ์และสินทรัพย์ไม่มีตัวตน</t>
  </si>
  <si>
    <t>หมายเหตุประกอบงบการเงินระหว่างกาลแบบย่อเป็นส่วนหนึ่งของงบการเงินนี้</t>
  </si>
  <si>
    <t>31 ธันวาคม 2567</t>
  </si>
  <si>
    <t>เงินกู้ยืมระยะสั้นอื่น</t>
  </si>
  <si>
    <t>ส่วนของเงินกู้ยืมระยะยาวอื่นที่ถึงกำหนดชำระภายในหนึ่งปี</t>
  </si>
  <si>
    <t>เงินกู้ยืมระยะยาวอื่น - สุทธิจากส่วนที่ถึงกำหนดชำระภายในหนึ่งปี</t>
  </si>
  <si>
    <t>2568</t>
  </si>
  <si>
    <t>บริษัทย่อยชำระบัญชี</t>
  </si>
  <si>
    <t>ส่วนของเงินกู้ยืมระยะยาวจากสถาบันการเงินที่ถึงกำหนด</t>
  </si>
  <si>
    <t>เงินกู้ยืมระยะยาวจากสถาบันการเงิน - สุทธิจากส่วนที่ถึงกำหนด</t>
  </si>
  <si>
    <t>ส่วนเกินมูลค่าหุ้นสามัญ</t>
  </si>
  <si>
    <t>ค่าใช้จ่ายภาษีเงินได้</t>
  </si>
  <si>
    <t xml:space="preserve">   ขาดทุนจากการด้อยค่าของสินทรัพย์</t>
  </si>
  <si>
    <t>กำไรจากการดำเนินงานก่อนการเปลี่ยนแปลงในสินทรัพย์</t>
  </si>
  <si>
    <t>เงินสดรับจากการขายอุปกรณ์</t>
  </si>
  <si>
    <t xml:space="preserve">   รับรู้รายการขาดทุน (กำไร) จากการปรับมูลค่าเงินลงทุนที่วัดมูลค่า</t>
  </si>
  <si>
    <t xml:space="preserve">   การโอนกลับต้นทุนพัฒนาอสังหาริมทรัพย์เป็นมูลค่าสุทธิที่คาดว่าจะได้รับ</t>
  </si>
  <si>
    <t xml:space="preserve">   ขาดทุนจากการลดทุนบริษัทย่อย</t>
  </si>
  <si>
    <t>เงินกู้ยืมระยะสั้นจากกิจการที่เกี่ยวข้องกันเพิ่มขึ้น</t>
  </si>
  <si>
    <t>กำไร (ขาดทุน) จากการวัดมูลค่าเงินลงทุนที่กำหนดให้วัดมูลค่า</t>
  </si>
  <si>
    <t xml:space="preserve">   รายได้ทางการเงิน</t>
  </si>
  <si>
    <t>เงินสดรับจากเงินกู้ยืมระยะยาวอื่น - สุทธิจากดอกเบี้ยจ่ายล่วงหน้า</t>
  </si>
  <si>
    <t>เงินสดจ่ายคืนเงินกู้ยืมระยะยาวอื่น</t>
  </si>
  <si>
    <t>เงินสดรับจากเงินกู้ยืมระยะยาวจากสถาบันการเงิน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</si>
  <si>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</si>
  <si>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กลับรายการสินทรัพย์ภาษีเงินได้รอตัดบัญชีที่เกี่ยวข้องกับ</t>
  </si>
  <si>
    <t>เงินสดจ่ายสำหรับเงินลงทุนในบริษัทย่อย</t>
  </si>
  <si>
    <t>เงินสดจ่ายค่าธรรมเนียมจากการโอนสินทรัพย์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</si>
  <si>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</si>
  <si>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</si>
  <si>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ภาษีเงินได้นิติบุคคลค้างจ่าย</t>
  </si>
  <si>
    <t>ประมาณการหนี้สินหมุนเวียนอื่น</t>
  </si>
  <si>
    <t>ประมาณการหนี้สินไม่หมุนเวียนสำหรับผลประโยชน์พนักงาน</t>
  </si>
  <si>
    <t>ประมาณการหนี้สินไม่หมุนเวียนอื่น</t>
  </si>
  <si>
    <t xml:space="preserve">   ค่าใช้จ่ายประมาณการหนี้สินไม่หมุนเวียนอื่น (โอนกลับ)</t>
  </si>
  <si>
    <t xml:space="preserve">   ลูกหนี้การค้าและลูกหนี้หมุนเวียนอื่น</t>
  </si>
  <si>
    <t xml:space="preserve">   เจ้าหนี้การค้าและเจ้าหนี้หมุนเวียนอื่น</t>
  </si>
  <si>
    <t xml:space="preserve">   ประมาณการหนี้สินหมุนเวียนอื่น</t>
  </si>
  <si>
    <t xml:space="preserve">      หุ้นสามัญ 4,374,567,157 หุ้น มูลค่าหุ้นละ 0.10 บาท </t>
  </si>
  <si>
    <t xml:space="preserve">   กำไรจากการขายเงินลงทุนบริษัทย่อย</t>
  </si>
  <si>
    <t>3, 4</t>
  </si>
  <si>
    <t xml:space="preserve">   - สุทธิจากภาษีเงินได้ (หมายเหตุ 19)</t>
  </si>
  <si>
    <t>การจ่ายโดยใช้หุ้นเป็นเกณฑ์ (หมายเหตุ 20)</t>
  </si>
  <si>
    <t xml:space="preserve">   หุ้นกู้ด้อยสิทธิที่มีลักษณะคล้ายทุน (หมายเหตุ 21)</t>
  </si>
  <si>
    <t>(ปรับปรุงใหม่)</t>
  </si>
  <si>
    <t xml:space="preserve">   ตามที่เคยรายงานไว้</t>
  </si>
  <si>
    <t>ผลกระทบจากการเปลี่ยนแปลงนโยบายทางบัญชี (หมายเหตุ 2)</t>
  </si>
  <si>
    <t>เงินสดรับจากหุ้นกู้ระยะยาว</t>
  </si>
  <si>
    <t xml:space="preserve">   อสังหาริมทรัพย์เพื่อการลงทุนเพิ่มขึ้นจากการเปลี่ยนแปลงสัญญา</t>
  </si>
  <si>
    <t>2, 9</t>
  </si>
  <si>
    <t>2, 10</t>
  </si>
  <si>
    <t>2, 9.2</t>
  </si>
  <si>
    <t>2, 21</t>
  </si>
  <si>
    <t>3, 7</t>
  </si>
  <si>
    <t>ส่วนแบ่งกำไรจากเงินลงทุนในการร่วมค้า</t>
  </si>
  <si>
    <t>กำไรจากการดำเนินงาน</t>
  </si>
  <si>
    <t xml:space="preserve">   เจ้าหนี้จากการซื้อสินทรัพย์เพิ่มขึ้น</t>
  </si>
  <si>
    <t>กำไรจากมูลค่ายุติธรรมของอสังหาริมทรัพย์เพื่อการลงทุน</t>
  </si>
  <si>
    <t xml:space="preserve">   ส่วนแบ่งกำไรจากเงินลงทุนในการร่วมค้า</t>
  </si>
  <si>
    <t>เงินสดสุทธิจากกิจกรรมดำเนินงาน</t>
  </si>
  <si>
    <t xml:space="preserve">   โอนเปลี่ยนประเภทจากตั๋วสัญญาใช้เงินเป็นเงินกู้ยืมระยะยาว</t>
  </si>
  <si>
    <t>3, 7, 8.1, 9.2</t>
  </si>
  <si>
    <t>กำไรจากการขายเงินลงทุน</t>
  </si>
  <si>
    <t>ยอดคงเหลือ ณ วันที่ 31 ธันวาคม 2566 -</t>
  </si>
  <si>
    <t>ยอดคงเหลือ ณ วันที่ 31 ธันวาคม 2566 - ปรับปรุงใหม่</t>
  </si>
  <si>
    <t>กำไรสำหรับงวด (ปรับปรุงใหม่)</t>
  </si>
  <si>
    <t>ยอดคงเหลือ ณ วันที่ 31 ธันวาคม 2567 -</t>
  </si>
  <si>
    <t>ยอดคงเหลือ ณ วันที่ 31 ธันวาคม 2567 - ปรับปรุงใหม่</t>
  </si>
  <si>
    <t>ขาดทุนสำหรับงวด (ปรับปรุงใหม่)</t>
  </si>
  <si>
    <t xml:space="preserve">         (31 ธันวาคม 2567: หุ้นสามัญ 4,784,567,157 หุ้น มูลค่าหุ้นละ 0.10 บาท)</t>
  </si>
  <si>
    <t>เงินให้กู้ยืมแก่กิจการที่เกี่ยวข้องกัน (เพิ่มขึ้น) ลดลง</t>
  </si>
  <si>
    <t>เงินสดรับจากการขายเงินลงทุนในบริษัทย่อย</t>
  </si>
  <si>
    <t>หนี้สินภาษีเงินได้รอการตัดบัญชี</t>
  </si>
  <si>
    <t xml:space="preserve">   ขาดทุน (กำไร) จากมูลค่ายุติธรรมของอสังหาริมทรัพย์เพื่อการลงทุน</t>
  </si>
  <si>
    <t>ณ วันที่ 30 กันยายน 2568</t>
  </si>
  <si>
    <t>30 กันยายน 2568</t>
  </si>
  <si>
    <t>ยอดคงเหลือ ณ วันที่ 30 กันยายน 2567</t>
  </si>
  <si>
    <t>ยอดคงเหลือ ณ วันที่ 30 กันยายน 2568</t>
  </si>
  <si>
    <t>สำหรับงวดสามเดือนสิ้นสุดวันที่ 30 กันยายน 2568</t>
  </si>
  <si>
    <t>สำหรับงวดเก้าเดือนสิ้นสุดวันที่ 30 กันยายน 2568</t>
  </si>
  <si>
    <t>เงินสดรับจากการขายเงินลงทุนในการร่วมค้า</t>
  </si>
  <si>
    <t>เงินสดรับจากการลดทุนของบริษัทย่อย</t>
  </si>
  <si>
    <t xml:space="preserve">   ขาดทุน (กำไร) จากการชำระบัญชีของบริษัทย่อย</t>
  </si>
  <si>
    <t xml:space="preserve">   ขาดทุนจากการเปลี่ยนแปลงสัญญา</t>
  </si>
  <si>
    <t>2, 3, 8.2, 10</t>
  </si>
  <si>
    <t xml:space="preserve">   ขาดทุนจากการด้อยค่าของเงินลงทุนในบริษัทย่อยและการร่วมค้า</t>
  </si>
  <si>
    <t xml:space="preserve">   ขาดทุนจากการเปลี่ยนแปลงในมูลค่ายุติธรรมของสินทรัพย์</t>
  </si>
  <si>
    <t xml:space="preserve">   กำไรจากการจำหน่ายอุปกรณ์</t>
  </si>
  <si>
    <t>เงินฝากสถาบันการเงินที่มีภาระค้ำประกัน (เพิ่มขึ้น) ลดลง</t>
  </si>
  <si>
    <t>รายได้ค่าเช่าและบริการที่เกี่ยวข้อง</t>
  </si>
  <si>
    <t>กำไรขาดทุนเบ็ดเสร็จรวมสำหรับงวด (ปรับปรุงใหม่)</t>
  </si>
  <si>
    <t>เงินปันผลจ่ายของหุ้นกู้ด้อยสิทธิที่มีลักษณะคล้ายทุน (หมายเหตุ 19)</t>
  </si>
  <si>
    <t xml:space="preserve">   ผลขาดทุนด้านเครดิตที่คาดว่าจะเกิดขึ้น </t>
  </si>
  <si>
    <t xml:space="preserve">   โอนที่ดินรอพัฒนาไปอสังหาริมทรัพย์เพื่อการลงทุน</t>
  </si>
  <si>
    <t xml:space="preserve">   โอนต้นทุนการพัฒนาอสังหาริมทรัพย์ไปอสังหาริมทรัพย์เพื่อการลงทุน</t>
  </si>
  <si>
    <t>เงินสดและรายการเทียบเท่าเงินสดเพิ่มขึ้น (ลดลง) สุทธิ</t>
  </si>
  <si>
    <t>3, 8.4</t>
  </si>
  <si>
    <t xml:space="preserve">   ขาดทุน (กำไร) จากการขายเงินลงทุนในการร่วมค้า</t>
  </si>
  <si>
    <t xml:space="preserve">   ค่าใช้จ่ายประมาณการหนี้สินหมุนเวียนอื่น (โอนกลับ)</t>
  </si>
  <si>
    <t xml:space="preserve">   เงินกู้ยืมระยะสั้นจากกิจการที่เกี่ยวข้องกันลดลงจากการลดทุนและชำระบัญชี</t>
  </si>
  <si>
    <t xml:space="preserve">      ของบริษัทย่อย</t>
  </si>
  <si>
    <t xml:space="preserve">   เงินให้กู้ยืมแก่กิจการที่เกี่ยวข้องกันเพิ่มขึ้นจากการลดทุนของบริษัทย่อย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</si>
</sst>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.0_);[Red]\(#,##0.0\)"/>
    <numFmt numFmtId="166" formatCode="d\ \ด\ด\ด\ด\ \b\b\b\b"/>
    <numFmt numFmtId="167" formatCode="_(* #,##0_);_(* \(#,##0\);_(* &quot;-&quot;??_);_(@_)"/>
    <numFmt numFmtId="168" formatCode="_(* #,##0.0_);_(* \(#,##0.0\);_(* &quot;-&quot;_);_(@_)"/>
    <numFmt numFmtId="169" formatCode="_(* #,##0.00_);_(* \(#,##0.00\);_(* &quot;-&quot;_);_(@_)"/>
    <numFmt numFmtId="170" formatCode="_(* #,##0.000_);_(* \(#,##0.000\);_(* &quot;-&quot;_);_(@_)"/>
  </numFmts>
  <fonts count="15">
    <font>
      <sz val="15"/>
      <name val="BrowalliaUPC"/>
      <family val="1"/>
    </font>
    <font>
      <sz val="10"/>
      <color theme="1"/>
      <name val="Arial"/>
      <family val="2"/>
    </font>
    <font>
      <sz val="10"/>
      <name val="ApFont"/>
    </font>
    <font>
      <sz val="14"/>
      <name val="CordiaUPC"/>
      <family val="2"/>
      <charset val="222"/>
    </font>
    <font>
      <sz val="16"/>
      <name val="Angsana New"/>
      <family val="1"/>
    </font>
    <font>
      <u/>
      <sz val="16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b/>
      <u/>
      <sz val="16"/>
      <name val="Angsana New"/>
      <family val="1"/>
    </font>
    <font>
      <sz val="15"/>
      <name val="BrowalliaUPC"/>
      <family val="1"/>
    </font>
    <font>
      <sz val="18"/>
      <name val="Angsana New"/>
      <family val="1"/>
    </font>
    <font>
      <b/>
      <sz val="18"/>
      <name val="Angsana New"/>
      <family val="1"/>
    </font>
    <font>
      <sz val="12"/>
      <name val="Helv"/>
      <charset val="222"/>
    </font>
    <font>
      <i/>
      <strike/>
      <sz val="16"/>
      <name val="Angsana New"/>
      <family val="1"/>
    </font>
    <font>
      <sz val="18"/>
      <color rgb="FFFF0000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4">
    <xf numFmtId="1" fontId="0" fillId="0" borderId="0"/>
    <xf numFmtId="43" fontId="9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" fontId="9" fillId="0" borderId="0"/>
    <xf numFmtId="43" fontId="9" fillId="0" borderId="0" applyFont="0" applyFill="0" applyBorder="0" applyAlignment="0" applyProtection="0"/>
    <xf numFmtId="1" fontId="9" fillId="0" borderId="0"/>
    <xf numFmtId="0" fontId="2" fillId="0" borderId="0"/>
    <xf numFmtId="4" fontId="2" fillId="0" borderId="0" applyFont="0" applyFill="0" applyBorder="0" applyAlignment="0" applyProtection="0"/>
    <xf numFmtId="39" fontId="12" fillId="0" borderId="0"/>
    <xf numFmtId="0" fontId="1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111">
    <xf numFmtId="1" fontId="0" fillId="0" borderId="0" xfId="0"/>
    <xf numFmtId="167" fontId="4" fillId="0" borderId="0" xfId="1" applyNumberFormat="1" applyFont="1" applyFill="1" applyAlignment="1">
      <alignment vertical="center"/>
    </xf>
    <xf numFmtId="167" fontId="4" fillId="0" borderId="0" xfId="1" applyNumberFormat="1" applyFont="1" applyFill="1" applyAlignment="1">
      <alignment horizontal="right" vertical="center"/>
    </xf>
    <xf numFmtId="167" fontId="4" fillId="0" borderId="0" xfId="1" applyNumberFormat="1" applyFont="1" applyFill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vertical="center"/>
    </xf>
    <xf numFmtId="38" fontId="6" fillId="0" borderId="0" xfId="0" applyNumberFormat="1" applyFont="1" applyAlignment="1">
      <alignment horizontal="left" vertical="center"/>
    </xf>
    <xf numFmtId="38" fontId="4" fillId="0" borderId="0" xfId="0" applyNumberFormat="1" applyFont="1" applyAlignment="1">
      <alignment horizontal="centerContinuous" vertical="center"/>
    </xf>
    <xf numFmtId="37" fontId="4" fillId="0" borderId="0" xfId="0" applyNumberFormat="1" applyFont="1" applyAlignment="1">
      <alignment horizontal="centerContinuous" vertical="center"/>
    </xf>
    <xf numFmtId="38" fontId="4" fillId="0" borderId="0" xfId="0" applyNumberFormat="1" applyFont="1" applyAlignment="1">
      <alignment vertical="center"/>
    </xf>
    <xf numFmtId="38" fontId="4" fillId="0" borderId="0" xfId="0" applyNumberFormat="1" applyFont="1" applyAlignment="1">
      <alignment horizontal="left" vertical="center"/>
    </xf>
    <xf numFmtId="38" fontId="4" fillId="0" borderId="0" xfId="0" applyNumberFormat="1" applyFont="1" applyAlignment="1">
      <alignment horizontal="center" vertical="center"/>
    </xf>
    <xf numFmtId="37" fontId="4" fillId="0" borderId="0" xfId="0" applyNumberFormat="1" applyFont="1" applyAlignment="1">
      <alignment vertical="center"/>
    </xf>
    <xf numFmtId="41" fontId="4" fillId="0" borderId="0" xfId="0" applyNumberFormat="1" applyFont="1" applyAlignment="1">
      <alignment vertical="center"/>
    </xf>
    <xf numFmtId="0" fontId="4" fillId="0" borderId="0" xfId="8" applyFont="1" applyAlignment="1">
      <alignment vertical="center"/>
    </xf>
    <xf numFmtId="41" fontId="4" fillId="0" borderId="1" xfId="0" applyNumberFormat="1" applyFont="1" applyBorder="1" applyAlignment="1">
      <alignment vertical="center"/>
    </xf>
    <xf numFmtId="37" fontId="4" fillId="0" borderId="0" xfId="0" applyNumberFormat="1" applyFont="1" applyAlignment="1">
      <alignment horizontal="right" vertical="center"/>
    </xf>
    <xf numFmtId="37" fontId="4" fillId="0" borderId="0" xfId="2" applyNumberFormat="1" applyFont="1" applyAlignment="1">
      <alignment vertical="center"/>
    </xf>
    <xf numFmtId="0" fontId="6" fillId="0" borderId="0" xfId="0" applyNumberFormat="1" applyFont="1" applyAlignment="1">
      <alignment horizontal="left" vertical="center"/>
    </xf>
    <xf numFmtId="0" fontId="4" fillId="0" borderId="0" xfId="2" applyFont="1" applyAlignment="1">
      <alignment horizontal="right" vertical="center"/>
    </xf>
    <xf numFmtId="0" fontId="4" fillId="0" borderId="0" xfId="3" applyFont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/>
    </xf>
    <xf numFmtId="37" fontId="4" fillId="0" borderId="1" xfId="3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37" fontId="4" fillId="0" borderId="0" xfId="3" applyNumberFormat="1" applyFont="1" applyAlignment="1">
      <alignment horizontal="center" vertical="center"/>
    </xf>
    <xf numFmtId="37" fontId="6" fillId="0" borderId="0" xfId="3" applyNumberFormat="1" applyFont="1" applyAlignment="1">
      <alignment vertical="center"/>
    </xf>
    <xf numFmtId="0" fontId="4" fillId="0" borderId="0" xfId="2" applyFont="1" applyAlignment="1">
      <alignment vertical="center"/>
    </xf>
    <xf numFmtId="37" fontId="4" fillId="0" borderId="0" xfId="3" applyNumberFormat="1" applyFont="1" applyAlignment="1">
      <alignment vertical="center"/>
    </xf>
    <xf numFmtId="41" fontId="4" fillId="0" borderId="0" xfId="0" applyNumberFormat="1" applyFont="1" applyAlignment="1">
      <alignment horizontal="center" vertical="center"/>
    </xf>
    <xf numFmtId="41" fontId="4" fillId="0" borderId="0" xfId="7" applyNumberFormat="1" applyFont="1" applyAlignment="1">
      <alignment horizontal="center" vertical="center"/>
    </xf>
    <xf numFmtId="41" fontId="4" fillId="0" borderId="6" xfId="0" applyNumberFormat="1" applyFont="1" applyBorder="1" applyAlignment="1">
      <alignment horizontal="center" vertical="center"/>
    </xf>
    <xf numFmtId="41" fontId="4" fillId="0" borderId="1" xfId="0" applyNumberFormat="1" applyFont="1" applyBorder="1" applyAlignment="1">
      <alignment horizontal="center" vertical="center"/>
    </xf>
    <xf numFmtId="37" fontId="10" fillId="0" borderId="0" xfId="2" applyNumberFormat="1" applyFont="1" applyAlignment="1">
      <alignment vertical="center"/>
    </xf>
    <xf numFmtId="0" fontId="11" fillId="0" borderId="0" xfId="0" applyNumberFormat="1" applyFont="1" applyAlignment="1">
      <alignment horizontal="left" vertical="center"/>
    </xf>
    <xf numFmtId="0" fontId="10" fillId="0" borderId="0" xfId="2" applyFont="1" applyAlignment="1">
      <alignment horizontal="right" vertical="center"/>
    </xf>
    <xf numFmtId="0" fontId="11" fillId="0" borderId="0" xfId="2" applyFont="1" applyAlignment="1">
      <alignment horizontal="left" vertical="center"/>
    </xf>
    <xf numFmtId="0" fontId="10" fillId="0" borderId="0" xfId="2" applyFont="1" applyAlignment="1">
      <alignment vertical="center"/>
    </xf>
    <xf numFmtId="0" fontId="10" fillId="0" borderId="0" xfId="2" applyFont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0" fillId="0" borderId="5" xfId="2" applyFont="1" applyBorder="1" applyAlignment="1">
      <alignment vertical="center"/>
    </xf>
    <xf numFmtId="41" fontId="10" fillId="0" borderId="0" xfId="2" applyNumberFormat="1" applyFont="1" applyAlignment="1">
      <alignment vertical="center"/>
    </xf>
    <xf numFmtId="0" fontId="11" fillId="0" borderId="0" xfId="2" applyFont="1" applyAlignment="1">
      <alignment vertical="center"/>
    </xf>
    <xf numFmtId="41" fontId="10" fillId="0" borderId="0" xfId="2" applyNumberFormat="1" applyFont="1" applyAlignment="1">
      <alignment horizontal="right" vertical="center"/>
    </xf>
    <xf numFmtId="41" fontId="10" fillId="0" borderId="1" xfId="2" applyNumberFormat="1" applyFont="1" applyBorder="1" applyAlignment="1">
      <alignment horizontal="right" vertical="center"/>
    </xf>
    <xf numFmtId="41" fontId="10" fillId="0" borderId="0" xfId="2" applyNumberFormat="1" applyFont="1" applyAlignment="1">
      <alignment horizontal="center" vertical="center"/>
    </xf>
    <xf numFmtId="41" fontId="10" fillId="0" borderId="6" xfId="2" applyNumberFormat="1" applyFont="1" applyBorder="1" applyAlignment="1">
      <alignment vertical="center"/>
    </xf>
    <xf numFmtId="41" fontId="10" fillId="0" borderId="1" xfId="2" applyNumberFormat="1" applyFont="1" applyBorder="1" applyAlignment="1">
      <alignment horizontal="center" vertical="center"/>
    </xf>
    <xf numFmtId="41" fontId="14" fillId="0" borderId="0" xfId="2" applyNumberFormat="1" applyFont="1" applyAlignment="1">
      <alignment horizontal="right" vertical="center"/>
    </xf>
    <xf numFmtId="0" fontId="6" fillId="0" borderId="0" xfId="2" applyFont="1" applyAlignment="1">
      <alignment vertical="center"/>
    </xf>
    <xf numFmtId="0" fontId="4" fillId="0" borderId="0" xfId="0" applyNumberFormat="1" applyFont="1" applyAlignment="1">
      <alignment vertical="center"/>
    </xf>
    <xf numFmtId="37" fontId="4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vertical="center"/>
    </xf>
    <xf numFmtId="38" fontId="6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38" fontId="5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38" fontId="6" fillId="0" borderId="0" xfId="0" applyNumberFormat="1" applyFont="1" applyAlignment="1">
      <alignment vertical="center"/>
    </xf>
    <xf numFmtId="38" fontId="7" fillId="0" borderId="0" xfId="0" applyNumberFormat="1" applyFont="1" applyAlignment="1">
      <alignment horizontal="center" vertical="center"/>
    </xf>
    <xf numFmtId="41" fontId="4" fillId="0" borderId="0" xfId="0" applyNumberFormat="1" applyFont="1" applyAlignment="1">
      <alignment horizontal="left" vertical="center"/>
    </xf>
    <xf numFmtId="41" fontId="7" fillId="0" borderId="0" xfId="0" applyNumberFormat="1" applyFont="1" applyAlignment="1">
      <alignment horizontal="center" vertical="center"/>
    </xf>
    <xf numFmtId="41" fontId="4" fillId="0" borderId="2" xfId="0" applyNumberFormat="1" applyFont="1" applyBorder="1" applyAlignment="1">
      <alignment horizontal="left" vertical="center"/>
    </xf>
    <xf numFmtId="37" fontId="6" fillId="0" borderId="0" xfId="0" applyNumberFormat="1" applyFont="1" applyAlignment="1">
      <alignment horizontal="left" vertical="center"/>
    </xf>
    <xf numFmtId="41" fontId="7" fillId="0" borderId="0" xfId="0" applyNumberFormat="1" applyFont="1" applyAlignment="1">
      <alignment horizontal="left" vertical="center"/>
    </xf>
    <xf numFmtId="37" fontId="4" fillId="0" borderId="0" xfId="0" applyNumberFormat="1" applyFont="1" applyAlignment="1">
      <alignment horizontal="left" vertical="center"/>
    </xf>
    <xf numFmtId="41" fontId="4" fillId="0" borderId="1" xfId="0" applyNumberFormat="1" applyFont="1" applyBorder="1" applyAlignment="1">
      <alignment horizontal="left" vertical="center"/>
    </xf>
    <xf numFmtId="41" fontId="4" fillId="0" borderId="6" xfId="0" applyNumberFormat="1" applyFont="1" applyBorder="1" applyAlignment="1">
      <alignment horizontal="left" vertical="center"/>
    </xf>
    <xf numFmtId="166" fontId="4" fillId="0" borderId="0" xfId="0" applyNumberFormat="1" applyFont="1" applyAlignment="1">
      <alignment horizontal="center" vertical="center"/>
    </xf>
    <xf numFmtId="41" fontId="5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41" fontId="4" fillId="0" borderId="0" xfId="0" applyNumberFormat="1" applyFont="1" applyAlignment="1">
      <alignment horizontal="right" vertical="center"/>
    </xf>
    <xf numFmtId="38" fontId="4" fillId="0" borderId="0" xfId="7" applyNumberFormat="1" applyFont="1" applyAlignment="1">
      <alignment vertical="center"/>
    </xf>
    <xf numFmtId="41" fontId="4" fillId="0" borderId="3" xfId="0" applyNumberFormat="1" applyFont="1" applyBorder="1" applyAlignment="1">
      <alignment horizontal="left" vertical="center"/>
    </xf>
    <xf numFmtId="41" fontId="4" fillId="0" borderId="3" xfId="0" applyNumberFormat="1" applyFont="1" applyBorder="1" applyAlignment="1">
      <alignment vertical="center"/>
    </xf>
    <xf numFmtId="38" fontId="4" fillId="0" borderId="4" xfId="0" applyNumberFormat="1" applyFont="1" applyBorder="1" applyAlignment="1">
      <alignment vertical="center"/>
    </xf>
    <xf numFmtId="38" fontId="4" fillId="0" borderId="4" xfId="0" applyNumberFormat="1" applyFont="1" applyBorder="1" applyAlignment="1">
      <alignment horizontal="center" vertical="center"/>
    </xf>
    <xf numFmtId="38" fontId="8" fillId="0" borderId="0" xfId="0" applyNumberFormat="1" applyFont="1" applyAlignment="1">
      <alignment horizontal="center" vertical="center"/>
    </xf>
    <xf numFmtId="0" fontId="4" fillId="0" borderId="1" xfId="0" quotePrefix="1" applyNumberFormat="1" applyFont="1" applyBorder="1" applyAlignment="1">
      <alignment horizontal="center" vertical="center"/>
    </xf>
    <xf numFmtId="0" fontId="5" fillId="0" borderId="0" xfId="0" applyNumberFormat="1" applyFont="1" applyAlignment="1">
      <alignment vertical="center"/>
    </xf>
    <xf numFmtId="0" fontId="4" fillId="0" borderId="0" xfId="0" quotePrefix="1" applyNumberFormat="1" applyFont="1" applyAlignment="1">
      <alignment horizontal="center" vertical="center"/>
    </xf>
    <xf numFmtId="0" fontId="5" fillId="0" borderId="0" xfId="0" quotePrefix="1" applyNumberFormat="1" applyFont="1" applyAlignment="1">
      <alignment horizontal="center" vertical="center"/>
    </xf>
    <xf numFmtId="1" fontId="4" fillId="0" borderId="0" xfId="0" applyFont="1" applyAlignment="1">
      <alignment vertical="center"/>
    </xf>
    <xf numFmtId="41" fontId="4" fillId="0" borderId="2" xfId="0" applyNumberFormat="1" applyFont="1" applyBorder="1" applyAlignment="1">
      <alignment vertical="center"/>
    </xf>
    <xf numFmtId="38" fontId="13" fillId="0" borderId="0" xfId="0" applyNumberFormat="1" applyFont="1" applyAlignment="1">
      <alignment horizontal="center" vertical="center"/>
    </xf>
    <xf numFmtId="41" fontId="4" fillId="0" borderId="1" xfId="0" applyNumberFormat="1" applyFont="1" applyBorder="1" applyAlignment="1">
      <alignment horizontal="right" vertical="center"/>
    </xf>
    <xf numFmtId="37" fontId="6" fillId="0" borderId="0" xfId="0" applyNumberFormat="1" applyFont="1" applyAlignment="1">
      <alignment vertical="center"/>
    </xf>
    <xf numFmtId="41" fontId="4" fillId="0" borderId="0" xfId="0" quotePrefix="1" applyNumberFormat="1" applyFont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1" fontId="4" fillId="0" borderId="5" xfId="0" applyNumberFormat="1" applyFont="1" applyBorder="1" applyAlignment="1">
      <alignment horizontal="left" vertical="center"/>
    </xf>
    <xf numFmtId="170" fontId="4" fillId="0" borderId="3" xfId="0" applyNumberFormat="1" applyFont="1" applyBorder="1" applyAlignment="1">
      <alignment vertical="center"/>
    </xf>
    <xf numFmtId="170" fontId="4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8" fontId="4" fillId="0" borderId="0" xfId="0" applyNumberFormat="1" applyFont="1" applyAlignment="1">
      <alignment vertical="center"/>
    </xf>
    <xf numFmtId="168" fontId="7" fillId="0" borderId="0" xfId="0" applyNumberFormat="1" applyFont="1" applyAlignment="1">
      <alignment horizontal="center" vertical="center"/>
    </xf>
    <xf numFmtId="37" fontId="6" fillId="0" borderId="1" xfId="0" applyNumberFormat="1" applyFont="1" applyBorder="1" applyAlignment="1">
      <alignment horizontal="center" vertical="center"/>
    </xf>
    <xf numFmtId="37" fontId="6" fillId="0" borderId="0" xfId="0" applyNumberFormat="1" applyFont="1" applyAlignment="1">
      <alignment horizontal="center" vertical="center"/>
    </xf>
    <xf numFmtId="37" fontId="5" fillId="0" borderId="0" xfId="0" applyNumberFormat="1" applyFont="1" applyAlignment="1">
      <alignment horizontal="center" vertical="center"/>
    </xf>
    <xf numFmtId="37" fontId="6" fillId="0" borderId="1" xfId="0" applyNumberFormat="1" applyFont="1" applyBorder="1" applyAlignment="1">
      <alignment vertical="center"/>
    </xf>
    <xf numFmtId="38" fontId="6" fillId="0" borderId="1" xfId="0" applyNumberFormat="1" applyFont="1" applyBorder="1" applyAlignment="1">
      <alignment horizontal="center" vertical="center"/>
    </xf>
    <xf numFmtId="37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</cellXfs>
  <cellStyles count="14">
    <cellStyle name="Comma" xfId="1" builtinId="3"/>
    <cellStyle name="Comma 2" xfId="6" xr:uid="{00000000-0005-0000-0000-000001000000}"/>
    <cellStyle name="Comma 2 2" xfId="13" xr:uid="{DB6DCFDD-0C80-4780-B13D-A6A0AD0DCA40}"/>
    <cellStyle name="Comma 3" xfId="9" xr:uid="{6F77719B-EA3E-405B-AB80-7685BE077ECE}"/>
    <cellStyle name="Comma 4" xfId="12" xr:uid="{C4ECB1B0-33B1-46A0-A1B8-4AE696883704}"/>
    <cellStyle name="Normal" xfId="0" builtinId="0"/>
    <cellStyle name="Normal 2" xfId="5" xr:uid="{00000000-0005-0000-0000-000003000000}"/>
    <cellStyle name="Normal 2 3" xfId="11" xr:uid="{8C441951-0CF2-4B74-B3DE-5870EB85B6B8}"/>
    <cellStyle name="Normal 2 4" xfId="7" xr:uid="{43143F21-DAE9-409E-AFCB-5928407D5732}"/>
    <cellStyle name="Normal 3" xfId="4" xr:uid="{00000000-0005-0000-0000-000004000000}"/>
    <cellStyle name="Normal 4" xfId="8" xr:uid="{19AF6865-485A-4DB1-8034-FC0D0EE62627}"/>
    <cellStyle name="Normal_bs&amp;pl-2001 T217" xfId="2" xr:uid="{00000000-0005-0000-0000-000005000000}"/>
    <cellStyle name="Normal_BST-A183" xfId="3" xr:uid="{00000000-0005-0000-0000-000006000000}"/>
    <cellStyle name="ปกติ_Sheet1_HOME-Mar48-T02" xfId="10" xr:uid="{C17F9573-A3CB-4B28-9ECD-D58678F9178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 bwMode="auto">
        <a:xfrm>
          <a:off x="32385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ShapeType="1"/>
        </xdr:cNvSpPr>
      </xdr:nvSpPr>
      <xdr:spPr bwMode="auto">
        <a:xfrm>
          <a:off x="32385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ShapeType="1"/>
        </xdr:cNvSpPr>
      </xdr:nvSpPr>
      <xdr:spPr bwMode="auto">
        <a:xfrm>
          <a:off x="704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>
          <a:spLocks noChangeShapeType="1"/>
        </xdr:cNvSpPr>
      </xdr:nvSpPr>
      <xdr:spPr bwMode="auto">
        <a:xfrm>
          <a:off x="704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587547C1-A029-4C67-9719-6345BC3382CB}"/>
            </a:ext>
          </a:extLst>
        </xdr:cNvPr>
        <xdr:cNvSpPr>
          <a:spLocks noChangeShapeType="1"/>
        </xdr:cNvSpPr>
      </xdr:nvSpPr>
      <xdr:spPr bwMode="auto">
        <a:xfrm>
          <a:off x="4933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111FE73F-2F05-456B-B11C-699AA3876866}"/>
            </a:ext>
          </a:extLst>
        </xdr:cNvPr>
        <xdr:cNvSpPr>
          <a:spLocks noChangeShapeType="1"/>
        </xdr:cNvSpPr>
      </xdr:nvSpPr>
      <xdr:spPr bwMode="auto">
        <a:xfrm>
          <a:off x="4933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C11" sqref="C11"/>
    </sheetView>
  </sheetViews>
  <sheetFormatPr defaultRowHeight="21.7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A43"/>
  <sheetViews>
    <sheetView showGridLines="0" view="pageBreakPreview" topLeftCell="A19" zoomScale="55" zoomScaleNormal="60" zoomScaleSheetLayoutView="55" workbookViewId="0">
      <selection activeCell="K37" sqref="K37"/>
    </sheetView>
  </sheetViews>
  <sheetFormatPr defaultColWidth="8.85546875" defaultRowHeight="24" customHeight="1"/>
  <cols>
    <col min="1" max="1" width="62.28515625" style="38" customWidth="1"/>
    <col min="2" max="2" width="1.5703125" style="38" customWidth="1"/>
    <col min="3" max="3" width="20.5703125" style="38" customWidth="1"/>
    <col min="4" max="4" width="1.5703125" style="38" customWidth="1"/>
    <col min="5" max="5" width="20.5703125" style="38" customWidth="1"/>
    <col min="6" max="6" width="1.5703125" style="38" customWidth="1"/>
    <col min="7" max="7" width="20.5703125" style="38" customWidth="1"/>
    <col min="8" max="8" width="1.7109375" style="38" customWidth="1"/>
    <col min="9" max="9" width="20.5703125" style="38" customWidth="1"/>
    <col min="10" max="10" width="1.5703125" style="38" customWidth="1"/>
    <col min="11" max="11" width="20.5703125" style="38" customWidth="1"/>
    <col min="12" max="12" width="1.5703125" style="38" customWidth="1"/>
    <col min="13" max="13" width="20.5703125" style="38" customWidth="1"/>
    <col min="14" max="14" width="1.5703125" style="38" customWidth="1"/>
    <col min="15" max="15" width="21.42578125" style="38" customWidth="1"/>
    <col min="16" max="16" width="1.5703125" style="38" customWidth="1"/>
    <col min="17" max="17" width="20.85546875" style="38" customWidth="1"/>
    <col min="18" max="18" width="1.42578125" style="38" customWidth="1"/>
    <col min="19" max="19" width="24" style="38" customWidth="1"/>
    <col min="20" max="20" width="1.5703125" style="38" customWidth="1"/>
    <col min="21" max="21" width="20.5703125" style="38" customWidth="1"/>
    <col min="22" max="22" width="1.5703125" style="38" customWidth="1"/>
    <col min="23" max="23" width="20.5703125" style="38" customWidth="1"/>
    <col min="24" max="24" width="1.5703125" style="38" customWidth="1"/>
    <col min="25" max="25" width="20.5703125" style="38" customWidth="1"/>
    <col min="26" max="26" width="1.5703125" style="38" customWidth="1"/>
    <col min="27" max="27" width="20.5703125" style="38" customWidth="1"/>
    <col min="28" max="28" width="4" style="38" customWidth="1"/>
    <col min="29" max="16384" width="8.85546875" style="38"/>
  </cols>
  <sheetData>
    <row r="1" spans="1:27" s="34" customFormat="1" ht="24" customHeight="1"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AA1" s="36" t="s">
        <v>68</v>
      </c>
    </row>
    <row r="2" spans="1:27" s="34" customFormat="1" ht="24" customHeight="1">
      <c r="A2" s="35" t="s">
        <v>88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</row>
    <row r="3" spans="1:27" ht="24" customHeight="1">
      <c r="A3" s="37" t="s">
        <v>200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</row>
    <row r="4" spans="1:27" ht="24" customHeight="1">
      <c r="A4" s="37" t="s">
        <v>287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</row>
    <row r="5" spans="1:27" ht="24" customHeight="1">
      <c r="AA5" s="36" t="s">
        <v>64</v>
      </c>
    </row>
    <row r="6" spans="1:27" ht="24" customHeight="1">
      <c r="C6" s="109" t="s">
        <v>35</v>
      </c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</row>
    <row r="7" spans="1:27" ht="24" customHeight="1"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108" t="s">
        <v>70</v>
      </c>
      <c r="P7" s="108"/>
      <c r="Q7" s="108"/>
      <c r="R7" s="108"/>
      <c r="S7" s="108"/>
      <c r="T7" s="108"/>
      <c r="U7" s="108"/>
      <c r="V7" s="39"/>
      <c r="W7" s="39"/>
    </row>
    <row r="8" spans="1:27" ht="24" customHeight="1">
      <c r="C8" s="39"/>
      <c r="D8" s="39"/>
      <c r="E8" s="39"/>
      <c r="F8" s="39"/>
      <c r="J8" s="39"/>
      <c r="K8" s="39"/>
      <c r="L8" s="39"/>
      <c r="M8" s="39"/>
      <c r="N8" s="39"/>
      <c r="O8" s="110" t="s">
        <v>139</v>
      </c>
      <c r="P8" s="110"/>
      <c r="Q8" s="110"/>
      <c r="S8" s="40" t="s">
        <v>133</v>
      </c>
      <c r="W8" s="39"/>
    </row>
    <row r="9" spans="1:27" ht="24" customHeight="1">
      <c r="C9" s="39"/>
      <c r="D9" s="39"/>
      <c r="E9" s="39"/>
      <c r="F9" s="39"/>
      <c r="J9" s="39"/>
      <c r="K9" s="39"/>
      <c r="L9" s="39"/>
      <c r="M9" s="39"/>
      <c r="N9" s="39"/>
      <c r="O9" s="39" t="s">
        <v>187</v>
      </c>
      <c r="P9" s="39"/>
      <c r="R9" s="39"/>
      <c r="S9" s="39" t="s">
        <v>171</v>
      </c>
      <c r="W9" s="39"/>
    </row>
    <row r="10" spans="1:27" ht="24" customHeight="1">
      <c r="C10" s="39" t="s">
        <v>17</v>
      </c>
      <c r="E10" s="39"/>
      <c r="K10" s="110" t="s">
        <v>94</v>
      </c>
      <c r="L10" s="110"/>
      <c r="M10" s="110"/>
      <c r="N10" s="39"/>
      <c r="O10" s="39" t="s">
        <v>151</v>
      </c>
      <c r="P10" s="39"/>
      <c r="Q10" s="39" t="s">
        <v>136</v>
      </c>
      <c r="R10" s="39"/>
      <c r="S10" s="39" t="s">
        <v>173</v>
      </c>
      <c r="T10" s="39"/>
      <c r="W10" s="39" t="s">
        <v>89</v>
      </c>
      <c r="Y10" s="39" t="s">
        <v>122</v>
      </c>
      <c r="AA10" s="39"/>
    </row>
    <row r="11" spans="1:27" s="39" customFormat="1" ht="24" customHeight="1">
      <c r="C11" s="39" t="s">
        <v>51</v>
      </c>
      <c r="G11" s="39" t="s">
        <v>97</v>
      </c>
      <c r="I11" s="39" t="s">
        <v>181</v>
      </c>
      <c r="K11" s="42" t="s">
        <v>31</v>
      </c>
      <c r="L11" s="43"/>
      <c r="O11" s="39" t="s">
        <v>53</v>
      </c>
      <c r="Q11" s="39" t="s">
        <v>137</v>
      </c>
      <c r="S11" s="39" t="s">
        <v>172</v>
      </c>
      <c r="U11" s="39" t="s">
        <v>71</v>
      </c>
      <c r="W11" s="39" t="s">
        <v>2</v>
      </c>
      <c r="Y11" s="39" t="s">
        <v>123</v>
      </c>
      <c r="AA11" s="39" t="s">
        <v>89</v>
      </c>
    </row>
    <row r="12" spans="1:27" s="39" customFormat="1" ht="24" customHeight="1">
      <c r="C12" s="41" t="s">
        <v>52</v>
      </c>
      <c r="E12" s="41" t="s">
        <v>154</v>
      </c>
      <c r="G12" s="41" t="s">
        <v>98</v>
      </c>
      <c r="I12" s="41" t="s">
        <v>182</v>
      </c>
      <c r="K12" s="41" t="s">
        <v>32</v>
      </c>
      <c r="L12" s="44"/>
      <c r="M12" s="41" t="s">
        <v>28</v>
      </c>
      <c r="O12" s="41" t="s">
        <v>54</v>
      </c>
      <c r="Q12" s="41" t="s">
        <v>138</v>
      </c>
      <c r="S12" s="41" t="s">
        <v>133</v>
      </c>
      <c r="U12" s="41" t="s">
        <v>72</v>
      </c>
      <c r="W12" s="41" t="s">
        <v>121</v>
      </c>
      <c r="Y12" s="41" t="s">
        <v>124</v>
      </c>
      <c r="AA12" s="41" t="s">
        <v>2</v>
      </c>
    </row>
    <row r="13" spans="1:27" s="39" customFormat="1" ht="24" customHeight="1">
      <c r="A13" s="45" t="s">
        <v>271</v>
      </c>
      <c r="L13" s="44"/>
    </row>
    <row r="14" spans="1:27" ht="24" customHeight="1">
      <c r="A14" s="45" t="s">
        <v>253</v>
      </c>
      <c r="C14" s="46">
        <v>416626</v>
      </c>
      <c r="D14" s="46"/>
      <c r="E14" s="46">
        <v>6300706</v>
      </c>
      <c r="F14" s="46"/>
      <c r="G14" s="46">
        <v>3000000</v>
      </c>
      <c r="H14" s="46"/>
      <c r="I14" s="46">
        <v>29499</v>
      </c>
      <c r="J14" s="46"/>
      <c r="K14" s="46">
        <v>52078</v>
      </c>
      <c r="L14" s="46"/>
      <c r="M14" s="46">
        <v>1688570</v>
      </c>
      <c r="N14" s="46"/>
      <c r="O14" s="46">
        <v>-362</v>
      </c>
      <c r="P14" s="46"/>
      <c r="Q14" s="46">
        <v>-32082</v>
      </c>
      <c r="R14" s="46"/>
      <c r="S14" s="46">
        <v>-22693</v>
      </c>
      <c r="T14" s="46"/>
      <c r="U14" s="46">
        <f>SUM(O14:S14)</f>
        <v>-55137</v>
      </c>
      <c r="V14" s="46"/>
      <c r="W14" s="46">
        <f>SUM(C14:M14,U14)</f>
        <v>11432342</v>
      </c>
      <c r="Y14" s="46">
        <v>404726</v>
      </c>
      <c r="Z14" s="46"/>
      <c r="AA14" s="46">
        <f>SUM(W14:Y14)</f>
        <v>11837068</v>
      </c>
    </row>
    <row r="15" spans="1:27" ht="24" customHeight="1">
      <c r="A15" s="38" t="s">
        <v>254</v>
      </c>
      <c r="C15" s="47">
        <v>0</v>
      </c>
      <c r="D15" s="46"/>
      <c r="E15" s="47">
        <v>0</v>
      </c>
      <c r="F15" s="46"/>
      <c r="G15" s="47">
        <v>0</v>
      </c>
      <c r="H15" s="46"/>
      <c r="I15" s="47">
        <v>0</v>
      </c>
      <c r="J15" s="46"/>
      <c r="K15" s="47">
        <v>0</v>
      </c>
      <c r="L15" s="46"/>
      <c r="M15" s="47">
        <v>264728</v>
      </c>
      <c r="N15" s="46"/>
      <c r="O15" s="47">
        <v>0</v>
      </c>
      <c r="P15" s="46"/>
      <c r="Q15" s="47">
        <v>0</v>
      </c>
      <c r="R15" s="46"/>
      <c r="S15" s="47">
        <v>0</v>
      </c>
      <c r="T15" s="46"/>
      <c r="U15" s="47">
        <f>SUM(O15:S15)</f>
        <v>0</v>
      </c>
      <c r="V15" s="46"/>
      <c r="W15" s="47">
        <f>SUM(C15:M15,U15)</f>
        <v>264728</v>
      </c>
      <c r="Y15" s="47">
        <v>0</v>
      </c>
      <c r="Z15" s="46"/>
      <c r="AA15" s="47">
        <f>SUM(W15:Y15)</f>
        <v>264728</v>
      </c>
    </row>
    <row r="16" spans="1:27" ht="24" customHeight="1">
      <c r="A16" s="45" t="s">
        <v>272</v>
      </c>
      <c r="C16" s="46">
        <f>SUM(C14:C15)</f>
        <v>416626</v>
      </c>
      <c r="D16" s="46"/>
      <c r="E16" s="46">
        <f>SUM(E14:E15)</f>
        <v>6300706</v>
      </c>
      <c r="F16" s="46"/>
      <c r="G16" s="46">
        <f>SUM(G14:G15)</f>
        <v>3000000</v>
      </c>
      <c r="H16" s="46"/>
      <c r="I16" s="46">
        <f>SUM(I14:I15)</f>
        <v>29499</v>
      </c>
      <c r="J16" s="46"/>
      <c r="K16" s="46">
        <f>SUM(K14:K15)</f>
        <v>52078</v>
      </c>
      <c r="L16" s="46"/>
      <c r="M16" s="46">
        <f>SUM(M14:M15)</f>
        <v>1953298</v>
      </c>
      <c r="N16" s="46"/>
      <c r="O16" s="46">
        <f>SUM(O14:O15)</f>
        <v>-362</v>
      </c>
      <c r="P16" s="46"/>
      <c r="Q16" s="46">
        <f>SUM(Q14:Q15)</f>
        <v>-32082</v>
      </c>
      <c r="R16" s="46"/>
      <c r="S16" s="46">
        <f>SUM(S14:S15)</f>
        <v>-22693</v>
      </c>
      <c r="T16" s="46"/>
      <c r="U16" s="46">
        <f>SUM(U14:U15)</f>
        <v>-55137</v>
      </c>
      <c r="V16" s="46"/>
      <c r="W16" s="46">
        <f>SUM(W14:W15)</f>
        <v>11697070</v>
      </c>
      <c r="Y16" s="46">
        <f>SUM(Y14:Y15)</f>
        <v>404726</v>
      </c>
      <c r="Z16" s="46"/>
      <c r="AA16" s="46">
        <f>SUM(AA14:AA15)</f>
        <v>12101796</v>
      </c>
    </row>
    <row r="17" spans="1:27" ht="24" customHeight="1">
      <c r="A17" s="38" t="s">
        <v>273</v>
      </c>
      <c r="C17" s="46">
        <v>0</v>
      </c>
      <c r="D17" s="46"/>
      <c r="E17" s="46">
        <v>0</v>
      </c>
      <c r="F17" s="46"/>
      <c r="G17" s="46">
        <v>0</v>
      </c>
      <c r="H17" s="46"/>
      <c r="I17" s="46">
        <v>0</v>
      </c>
      <c r="J17" s="46"/>
      <c r="K17" s="46">
        <v>0</v>
      </c>
      <c r="L17" s="46"/>
      <c r="M17" s="46">
        <f>SUM(PL!F124)</f>
        <v>363186</v>
      </c>
      <c r="N17" s="46"/>
      <c r="O17" s="46">
        <v>0</v>
      </c>
      <c r="P17" s="46"/>
      <c r="Q17" s="46">
        <v>0</v>
      </c>
      <c r="R17" s="46"/>
      <c r="S17" s="46">
        <v>0</v>
      </c>
      <c r="T17" s="46"/>
      <c r="U17" s="46">
        <f>SUM(O17:S17)</f>
        <v>0</v>
      </c>
      <c r="V17" s="46"/>
      <c r="W17" s="46">
        <f>SUM(C17:M17,U17)</f>
        <v>363186</v>
      </c>
      <c r="Y17" s="46">
        <f>SUM(PL!F125)</f>
        <v>51031</v>
      </c>
      <c r="Z17" s="46"/>
      <c r="AA17" s="46">
        <f>SUM(W17:Y17)</f>
        <v>414217</v>
      </c>
    </row>
    <row r="18" spans="1:27" ht="24" customHeight="1">
      <c r="A18" s="38" t="s">
        <v>103</v>
      </c>
      <c r="C18" s="47">
        <v>0</v>
      </c>
      <c r="D18" s="46"/>
      <c r="E18" s="47">
        <v>0</v>
      </c>
      <c r="F18" s="46"/>
      <c r="G18" s="47">
        <v>0</v>
      </c>
      <c r="H18" s="46"/>
      <c r="I18" s="47">
        <v>0</v>
      </c>
      <c r="J18" s="46"/>
      <c r="K18" s="47">
        <v>0</v>
      </c>
      <c r="L18" s="46"/>
      <c r="M18" s="47">
        <v>0</v>
      </c>
      <c r="N18" s="46"/>
      <c r="O18" s="47">
        <v>0</v>
      </c>
      <c r="P18" s="46"/>
      <c r="Q18" s="47">
        <v>0</v>
      </c>
      <c r="R18" s="46"/>
      <c r="S18" s="47">
        <v>2807</v>
      </c>
      <c r="T18" s="46"/>
      <c r="U18" s="47">
        <f>SUM(O18:S18)</f>
        <v>2807</v>
      </c>
      <c r="V18" s="46"/>
      <c r="W18" s="47">
        <f>SUM(C18:M18,U18)</f>
        <v>2807</v>
      </c>
      <c r="Y18" s="47">
        <v>0</v>
      </c>
      <c r="Z18" s="46"/>
      <c r="AA18" s="47">
        <f>SUM(W18:Y18)</f>
        <v>2807</v>
      </c>
    </row>
    <row r="19" spans="1:27" ht="24" customHeight="1">
      <c r="A19" s="38" t="s">
        <v>298</v>
      </c>
      <c r="C19" s="48">
        <f>SUM(C17:C18)</f>
        <v>0</v>
      </c>
      <c r="D19" s="48"/>
      <c r="E19" s="48">
        <f>SUM(E17:E18)</f>
        <v>0</v>
      </c>
      <c r="F19" s="48"/>
      <c r="G19" s="48">
        <f>SUM(G17:G18)</f>
        <v>0</v>
      </c>
      <c r="H19" s="48"/>
      <c r="I19" s="48">
        <f>SUM(I17:I18)</f>
        <v>0</v>
      </c>
      <c r="J19" s="48"/>
      <c r="K19" s="48">
        <f>SUM(K17:K18)</f>
        <v>0</v>
      </c>
      <c r="L19" s="44"/>
      <c r="M19" s="48">
        <f>SUM(M17:M18)</f>
        <v>363186</v>
      </c>
      <c r="N19" s="44"/>
      <c r="O19" s="48">
        <f>SUM(O17:O18)</f>
        <v>0</v>
      </c>
      <c r="P19" s="44"/>
      <c r="Q19" s="48">
        <f>SUM(Q17:Q18)</f>
        <v>0</v>
      </c>
      <c r="R19" s="48"/>
      <c r="S19" s="48">
        <f>SUM(S17:S18)</f>
        <v>2807</v>
      </c>
      <c r="T19" s="44"/>
      <c r="U19" s="48">
        <f>SUM(U17:U18)</f>
        <v>2807</v>
      </c>
      <c r="V19" s="48"/>
      <c r="W19" s="48">
        <f>SUM(W17:W18)</f>
        <v>365993</v>
      </c>
      <c r="Y19" s="46">
        <f>SUM(Y17:Y18)</f>
        <v>51031</v>
      </c>
      <c r="Z19" s="46"/>
      <c r="AA19" s="46">
        <f>SUM(AA17:AA18)</f>
        <v>417024</v>
      </c>
    </row>
    <row r="20" spans="1:27" ht="24" customHeight="1">
      <c r="A20" s="38" t="s">
        <v>125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</row>
    <row r="21" spans="1:27" ht="24" customHeight="1">
      <c r="A21" s="38" t="s">
        <v>249</v>
      </c>
      <c r="C21" s="48">
        <v>0</v>
      </c>
      <c r="D21" s="48"/>
      <c r="E21" s="48">
        <v>0</v>
      </c>
      <c r="F21" s="48"/>
      <c r="G21" s="46">
        <v>0</v>
      </c>
      <c r="H21" s="46"/>
      <c r="I21" s="46">
        <v>0</v>
      </c>
      <c r="J21" s="48"/>
      <c r="K21" s="48">
        <v>0</v>
      </c>
      <c r="L21" s="44"/>
      <c r="M21" s="48">
        <v>-230177</v>
      </c>
      <c r="N21" s="44"/>
      <c r="O21" s="48">
        <v>0</v>
      </c>
      <c r="P21" s="44"/>
      <c r="Q21" s="48">
        <v>0</v>
      </c>
      <c r="R21" s="48"/>
      <c r="S21" s="48">
        <v>0</v>
      </c>
      <c r="T21" s="44"/>
      <c r="U21" s="46">
        <f>SUM(O21:S21)</f>
        <v>0</v>
      </c>
      <c r="V21" s="46"/>
      <c r="W21" s="46">
        <f>SUM(C21:M21,U21)</f>
        <v>-230177</v>
      </c>
      <c r="Y21" s="46">
        <v>0</v>
      </c>
      <c r="Z21" s="46"/>
      <c r="AA21" s="46">
        <f>SUM(W21:Y21)</f>
        <v>-230177</v>
      </c>
    </row>
    <row r="22" spans="1:27" ht="24" customHeight="1">
      <c r="A22" s="38" t="s">
        <v>250</v>
      </c>
      <c r="C22" s="48">
        <v>0</v>
      </c>
      <c r="D22" s="48"/>
      <c r="E22" s="48">
        <v>0</v>
      </c>
      <c r="F22" s="48"/>
      <c r="G22" s="46">
        <v>0</v>
      </c>
      <c r="H22" s="46"/>
      <c r="I22" s="46">
        <v>4447</v>
      </c>
      <c r="J22" s="48"/>
      <c r="K22" s="48">
        <v>0</v>
      </c>
      <c r="L22" s="44"/>
      <c r="M22" s="48">
        <v>0</v>
      </c>
      <c r="N22" s="44"/>
      <c r="O22" s="48">
        <v>0</v>
      </c>
      <c r="P22" s="44"/>
      <c r="Q22" s="48">
        <v>0</v>
      </c>
      <c r="R22" s="48"/>
      <c r="S22" s="48">
        <v>0</v>
      </c>
      <c r="T22" s="44"/>
      <c r="U22" s="46">
        <v>0</v>
      </c>
      <c r="V22" s="46"/>
      <c r="W22" s="46">
        <f>SUM(C22:M22,U22)</f>
        <v>4447</v>
      </c>
      <c r="Y22" s="46">
        <v>0</v>
      </c>
      <c r="Z22" s="46"/>
      <c r="AA22" s="46">
        <f>SUM(W22:Y22)</f>
        <v>4447</v>
      </c>
    </row>
    <row r="23" spans="1:27" ht="24" customHeight="1">
      <c r="A23" s="38" t="s">
        <v>215</v>
      </c>
      <c r="C23" s="48">
        <v>0</v>
      </c>
      <c r="D23" s="48"/>
      <c r="E23" s="48">
        <v>0</v>
      </c>
      <c r="F23" s="48"/>
      <c r="G23" s="46">
        <v>0</v>
      </c>
      <c r="H23" s="46"/>
      <c r="I23" s="46">
        <v>0</v>
      </c>
      <c r="J23" s="48"/>
      <c r="K23" s="48">
        <v>0</v>
      </c>
      <c r="L23" s="44"/>
      <c r="M23" s="48">
        <v>0</v>
      </c>
      <c r="N23" s="44"/>
      <c r="O23" s="48">
        <v>0</v>
      </c>
      <c r="P23" s="44"/>
      <c r="Q23" s="48">
        <v>11364</v>
      </c>
      <c r="R23" s="48"/>
      <c r="S23" s="48">
        <v>0</v>
      </c>
      <c r="T23" s="44"/>
      <c r="U23" s="46">
        <f>SUM(O23:S23)</f>
        <v>11364</v>
      </c>
      <c r="V23" s="46"/>
      <c r="W23" s="46">
        <f>SUM(C23:M23,U23)</f>
        <v>11364</v>
      </c>
      <c r="Y23" s="46">
        <v>0</v>
      </c>
      <c r="Z23" s="46"/>
      <c r="AA23" s="46">
        <f>SUM(W23:Y23)</f>
        <v>11364</v>
      </c>
    </row>
    <row r="24" spans="1:27" ht="24" customHeight="1">
      <c r="A24" s="38" t="s">
        <v>233</v>
      </c>
      <c r="C24" s="48"/>
      <c r="D24" s="48"/>
      <c r="E24" s="48"/>
      <c r="F24" s="48"/>
      <c r="G24" s="46"/>
      <c r="H24" s="46"/>
      <c r="I24" s="46"/>
      <c r="J24" s="48"/>
      <c r="K24" s="48"/>
      <c r="L24" s="44"/>
      <c r="M24" s="48"/>
      <c r="N24" s="44"/>
      <c r="O24" s="48"/>
      <c r="P24" s="44"/>
      <c r="Q24" s="48"/>
      <c r="R24" s="48"/>
      <c r="S24" s="48"/>
      <c r="T24" s="44"/>
      <c r="U24" s="46"/>
      <c r="V24" s="46"/>
      <c r="W24" s="46"/>
      <c r="Y24" s="46"/>
      <c r="Z24" s="46"/>
      <c r="AA24" s="46"/>
    </row>
    <row r="25" spans="1:27" ht="24" customHeight="1">
      <c r="A25" s="38" t="s">
        <v>251</v>
      </c>
      <c r="C25" s="48">
        <v>0</v>
      </c>
      <c r="D25" s="48"/>
      <c r="E25" s="48">
        <v>0</v>
      </c>
      <c r="F25" s="48"/>
      <c r="G25" s="46">
        <v>0</v>
      </c>
      <c r="H25" s="46"/>
      <c r="I25" s="46">
        <v>0</v>
      </c>
      <c r="J25" s="48"/>
      <c r="K25" s="48">
        <v>0</v>
      </c>
      <c r="L25" s="44"/>
      <c r="M25" s="48">
        <v>-211595</v>
      </c>
      <c r="N25" s="44"/>
      <c r="O25" s="48">
        <v>0</v>
      </c>
      <c r="P25" s="44"/>
      <c r="Q25" s="48">
        <v>0</v>
      </c>
      <c r="R25" s="48"/>
      <c r="S25" s="48">
        <v>0</v>
      </c>
      <c r="T25" s="44"/>
      <c r="U25" s="46">
        <f>SUM(O25:S25)</f>
        <v>0</v>
      </c>
      <c r="V25" s="46"/>
      <c r="W25" s="46">
        <f>SUM(C25:M25,U25)</f>
        <v>-211595</v>
      </c>
      <c r="Y25" s="46">
        <v>0</v>
      </c>
      <c r="Z25" s="46"/>
      <c r="AA25" s="46">
        <f>SUM(W25:Y25)</f>
        <v>-211595</v>
      </c>
    </row>
    <row r="26" spans="1:27" ht="24" customHeight="1" thickBot="1">
      <c r="A26" s="45" t="s">
        <v>284</v>
      </c>
      <c r="C26" s="49">
        <f>SUM(C16,C19:C25)</f>
        <v>416626</v>
      </c>
      <c r="D26" s="44"/>
      <c r="E26" s="49">
        <f>SUM(E16,E19:E25)</f>
        <v>6300706</v>
      </c>
      <c r="F26" s="44"/>
      <c r="G26" s="49">
        <f>SUM(G16,G19:G25)</f>
        <v>3000000</v>
      </c>
      <c r="H26" s="44"/>
      <c r="I26" s="49">
        <f>SUM(I16,I19:I25)</f>
        <v>33946</v>
      </c>
      <c r="J26" s="44"/>
      <c r="K26" s="49">
        <f>SUM(K16,K19:K25)</f>
        <v>52078</v>
      </c>
      <c r="L26" s="44"/>
      <c r="M26" s="49">
        <f>SUM(M16,M19:M25)</f>
        <v>1874712</v>
      </c>
      <c r="N26" s="44"/>
      <c r="O26" s="49">
        <f>SUM(O16,O19:O25)</f>
        <v>-362</v>
      </c>
      <c r="P26" s="44"/>
      <c r="Q26" s="49">
        <f>SUM(Q16,Q19:Q25)</f>
        <v>-20718</v>
      </c>
      <c r="R26" s="44"/>
      <c r="S26" s="49">
        <f>SUM(S16,S19:S25)</f>
        <v>-19886</v>
      </c>
      <c r="T26" s="44"/>
      <c r="U26" s="49">
        <f>SUM(U16,U19:U25)</f>
        <v>-40966</v>
      </c>
      <c r="V26" s="44"/>
      <c r="W26" s="49">
        <f>SUM(W16,W19:W25)</f>
        <v>11637102</v>
      </c>
      <c r="Y26" s="49">
        <f>SUM(Y16,Y19:Y25)</f>
        <v>455757</v>
      </c>
      <c r="Z26" s="46"/>
      <c r="AA26" s="49">
        <f>SUM(AA16,AA19:AA25)</f>
        <v>12092859</v>
      </c>
    </row>
    <row r="27" spans="1:27" ht="24" customHeight="1" thickTop="1">
      <c r="A27" s="45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Y27" s="46"/>
      <c r="Z27" s="46"/>
      <c r="AA27" s="46"/>
    </row>
    <row r="28" spans="1:27" ht="24" customHeight="1">
      <c r="A28" s="45" t="s">
        <v>274</v>
      </c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Y28" s="46"/>
      <c r="Z28" s="46"/>
      <c r="AA28" s="46"/>
    </row>
    <row r="29" spans="1:27" ht="24" customHeight="1">
      <c r="A29" s="45" t="s">
        <v>253</v>
      </c>
      <c r="C29" s="46">
        <v>416626</v>
      </c>
      <c r="D29" s="46"/>
      <c r="E29" s="48">
        <v>6300706</v>
      </c>
      <c r="F29" s="46"/>
      <c r="G29" s="46">
        <v>3000000</v>
      </c>
      <c r="H29" s="46"/>
      <c r="I29" s="46">
        <v>34881</v>
      </c>
      <c r="J29" s="46"/>
      <c r="K29" s="46">
        <v>52078</v>
      </c>
      <c r="L29" s="46"/>
      <c r="M29" s="46">
        <v>1500929</v>
      </c>
      <c r="N29" s="46"/>
      <c r="O29" s="46">
        <v>-362</v>
      </c>
      <c r="P29" s="46"/>
      <c r="Q29" s="46">
        <v>-13271</v>
      </c>
      <c r="R29" s="46"/>
      <c r="S29" s="46">
        <v>-19245</v>
      </c>
      <c r="T29" s="46"/>
      <c r="U29" s="46">
        <f>SUM(O29:S29)</f>
        <v>-32878</v>
      </c>
      <c r="V29" s="46"/>
      <c r="W29" s="46">
        <f>SUM(C29:M29,U29)</f>
        <v>11272342</v>
      </c>
      <c r="X29" s="44"/>
      <c r="Y29" s="46">
        <v>459088</v>
      </c>
      <c r="Z29" s="46"/>
      <c r="AA29" s="46">
        <f>SUM(W29:Y29)</f>
        <v>11731430</v>
      </c>
    </row>
    <row r="30" spans="1:27" ht="24" customHeight="1">
      <c r="A30" s="38" t="s">
        <v>254</v>
      </c>
      <c r="C30" s="47">
        <v>0</v>
      </c>
      <c r="D30" s="46"/>
      <c r="E30" s="50">
        <v>0</v>
      </c>
      <c r="F30" s="46"/>
      <c r="G30" s="47">
        <v>0</v>
      </c>
      <c r="H30" s="46"/>
      <c r="I30" s="47">
        <v>0</v>
      </c>
      <c r="J30" s="46"/>
      <c r="K30" s="47">
        <v>0</v>
      </c>
      <c r="L30" s="46"/>
      <c r="M30" s="47">
        <v>293715</v>
      </c>
      <c r="N30" s="46"/>
      <c r="O30" s="47">
        <v>0</v>
      </c>
      <c r="P30" s="46"/>
      <c r="Q30" s="47">
        <v>0</v>
      </c>
      <c r="R30" s="46"/>
      <c r="S30" s="47">
        <v>0</v>
      </c>
      <c r="T30" s="46"/>
      <c r="U30" s="47">
        <f>SUM(O30:S30)</f>
        <v>0</v>
      </c>
      <c r="V30" s="46"/>
      <c r="W30" s="47">
        <f>SUM(C30:M30,U30)</f>
        <v>293715</v>
      </c>
      <c r="X30" s="44"/>
      <c r="Y30" s="47">
        <v>0</v>
      </c>
      <c r="Z30" s="46"/>
      <c r="AA30" s="47">
        <f>SUM(W30:Y30)</f>
        <v>293715</v>
      </c>
    </row>
    <row r="31" spans="1:27" ht="24" customHeight="1">
      <c r="A31" s="45" t="s">
        <v>275</v>
      </c>
      <c r="C31" s="46">
        <f>SUM(C29:C30)</f>
        <v>416626</v>
      </c>
      <c r="D31" s="46"/>
      <c r="E31" s="46">
        <f>SUM(E29:E30)</f>
        <v>6300706</v>
      </c>
      <c r="F31" s="46"/>
      <c r="G31" s="46">
        <f>SUM(G29:G30)</f>
        <v>3000000</v>
      </c>
      <c r="H31" s="46"/>
      <c r="I31" s="46">
        <f>SUM(I29:I30)</f>
        <v>34881</v>
      </c>
      <c r="J31" s="46"/>
      <c r="K31" s="46">
        <f>SUM(K29:K30)</f>
        <v>52078</v>
      </c>
      <c r="L31" s="46"/>
      <c r="M31" s="46">
        <f>SUM(M29:M30)</f>
        <v>1794644</v>
      </c>
      <c r="N31" s="46"/>
      <c r="O31" s="46">
        <f>SUM(O29:O30)</f>
        <v>-362</v>
      </c>
      <c r="P31" s="46"/>
      <c r="Q31" s="46">
        <f>SUM(Q29:Q30)</f>
        <v>-13271</v>
      </c>
      <c r="R31" s="46"/>
      <c r="S31" s="46">
        <f>SUM(S29:S30)</f>
        <v>-19245</v>
      </c>
      <c r="T31" s="46"/>
      <c r="U31" s="46">
        <f>SUM(U29:U30)</f>
        <v>-32878</v>
      </c>
      <c r="V31" s="46"/>
      <c r="W31" s="46">
        <f>SUM(W29:W30)</f>
        <v>11566057</v>
      </c>
      <c r="X31" s="44"/>
      <c r="Y31" s="46">
        <f>SUM(Y29:Y30)</f>
        <v>459088</v>
      </c>
      <c r="Z31" s="46"/>
      <c r="AA31" s="46">
        <f>SUM(AA29:AA30)</f>
        <v>12025145</v>
      </c>
    </row>
    <row r="32" spans="1:27" ht="24" customHeight="1">
      <c r="A32" s="38" t="s">
        <v>201</v>
      </c>
      <c r="C32" s="46">
        <v>0</v>
      </c>
      <c r="D32" s="46"/>
      <c r="E32" s="46">
        <v>0</v>
      </c>
      <c r="F32" s="46"/>
      <c r="G32" s="46">
        <v>0</v>
      </c>
      <c r="H32" s="46"/>
      <c r="I32" s="46">
        <v>0</v>
      </c>
      <c r="J32" s="46"/>
      <c r="K32" s="46">
        <v>0</v>
      </c>
      <c r="L32" s="46"/>
      <c r="M32" s="46">
        <f>PL!D124</f>
        <v>179236</v>
      </c>
      <c r="N32" s="46"/>
      <c r="O32" s="46">
        <v>0</v>
      </c>
      <c r="P32" s="46"/>
      <c r="Q32" s="46">
        <v>0</v>
      </c>
      <c r="R32" s="46"/>
      <c r="S32" s="46">
        <v>0</v>
      </c>
      <c r="T32" s="46"/>
      <c r="U32" s="46">
        <f>SUM(O32:S32)</f>
        <v>0</v>
      </c>
      <c r="V32" s="46"/>
      <c r="W32" s="46">
        <f>SUM(C32:M32,U32)</f>
        <v>179236</v>
      </c>
      <c r="Y32" s="46">
        <f>SUM(PL!D125)</f>
        <v>2689</v>
      </c>
      <c r="Z32" s="46"/>
      <c r="AA32" s="46">
        <f>SUM(W32:Y32)</f>
        <v>181925</v>
      </c>
    </row>
    <row r="33" spans="1:27" ht="24" customHeight="1">
      <c r="A33" s="38" t="s">
        <v>103</v>
      </c>
      <c r="C33" s="47">
        <v>0</v>
      </c>
      <c r="D33" s="46"/>
      <c r="E33" s="47">
        <v>0</v>
      </c>
      <c r="F33" s="46"/>
      <c r="G33" s="47">
        <v>0</v>
      </c>
      <c r="H33" s="46"/>
      <c r="I33" s="47">
        <v>0</v>
      </c>
      <c r="J33" s="46"/>
      <c r="K33" s="47">
        <v>0</v>
      </c>
      <c r="L33" s="46"/>
      <c r="M33" s="47">
        <v>0</v>
      </c>
      <c r="N33" s="46"/>
      <c r="O33" s="47">
        <v>0</v>
      </c>
      <c r="P33" s="46"/>
      <c r="Q33" s="47">
        <v>0</v>
      </c>
      <c r="R33" s="46"/>
      <c r="S33" s="47">
        <f>SUM(PL!D119)</f>
        <v>-12623</v>
      </c>
      <c r="T33" s="46"/>
      <c r="U33" s="47">
        <f>SUM(O33:S33)</f>
        <v>-12623</v>
      </c>
      <c r="V33" s="46"/>
      <c r="W33" s="47">
        <f>SUM(C33:M33,U33)</f>
        <v>-12623</v>
      </c>
      <c r="Y33" s="47">
        <v>0</v>
      </c>
      <c r="Z33" s="46"/>
      <c r="AA33" s="47">
        <f>SUM(W33:Y33)</f>
        <v>-12623</v>
      </c>
    </row>
    <row r="34" spans="1:27" ht="24" customHeight="1">
      <c r="A34" s="38" t="s">
        <v>69</v>
      </c>
      <c r="C34" s="48">
        <f>SUM(C32:C33)</f>
        <v>0</v>
      </c>
      <c r="D34" s="48"/>
      <c r="E34" s="48">
        <f>SUM(E32:E33)</f>
        <v>0</v>
      </c>
      <c r="F34" s="48"/>
      <c r="G34" s="48">
        <f>SUM(G32:G33)</f>
        <v>0</v>
      </c>
      <c r="H34" s="48"/>
      <c r="I34" s="48">
        <f>SUM(I32:I33)</f>
        <v>0</v>
      </c>
      <c r="J34" s="48"/>
      <c r="K34" s="48">
        <f>SUM(K32:K33)</f>
        <v>0</v>
      </c>
      <c r="L34" s="44"/>
      <c r="M34" s="48">
        <f>SUM(M32:M33)</f>
        <v>179236</v>
      </c>
      <c r="N34" s="44"/>
      <c r="O34" s="48">
        <f>SUM(O32:O33)</f>
        <v>0</v>
      </c>
      <c r="P34" s="44"/>
      <c r="Q34" s="48">
        <f>SUM(Q32:Q33)</f>
        <v>0</v>
      </c>
      <c r="R34" s="48"/>
      <c r="S34" s="48">
        <f>SUM(S32:S33)</f>
        <v>-12623</v>
      </c>
      <c r="T34" s="44"/>
      <c r="U34" s="48">
        <f>SUM(U32:U33)</f>
        <v>-12623</v>
      </c>
      <c r="V34" s="48">
        <f>SUM(V32:V33)</f>
        <v>0</v>
      </c>
      <c r="W34" s="48">
        <f>SUM(W32:W33)</f>
        <v>166613</v>
      </c>
      <c r="Y34" s="46">
        <f>SUM(Y32:Y33)</f>
        <v>2689</v>
      </c>
      <c r="Z34" s="46"/>
      <c r="AA34" s="46">
        <f>SUM(AA32:AA33)</f>
        <v>169302</v>
      </c>
    </row>
    <row r="35" spans="1:27" ht="24" customHeight="1">
      <c r="A35" s="38" t="s">
        <v>299</v>
      </c>
      <c r="C35" s="48">
        <v>0</v>
      </c>
      <c r="D35" s="48"/>
      <c r="E35" s="48">
        <v>0</v>
      </c>
      <c r="F35" s="48"/>
      <c r="G35" s="46">
        <v>0</v>
      </c>
      <c r="H35" s="46"/>
      <c r="I35" s="46">
        <v>0</v>
      </c>
      <c r="J35" s="48"/>
      <c r="K35" s="48">
        <v>0</v>
      </c>
      <c r="L35" s="44"/>
      <c r="M35" s="48">
        <v>-208993</v>
      </c>
      <c r="N35" s="44"/>
      <c r="O35" s="48">
        <v>0</v>
      </c>
      <c r="P35" s="44"/>
      <c r="Q35" s="48">
        <v>0</v>
      </c>
      <c r="R35" s="48"/>
      <c r="S35" s="48">
        <v>0</v>
      </c>
      <c r="T35" s="44"/>
      <c r="U35" s="46">
        <f>SUM(O35:S35)</f>
        <v>0</v>
      </c>
      <c r="V35" s="46"/>
      <c r="W35" s="46">
        <f>SUM(C35:M35,U35)</f>
        <v>-208993</v>
      </c>
      <c r="Y35" s="46">
        <v>0</v>
      </c>
      <c r="Z35" s="46"/>
      <c r="AA35" s="46">
        <f>SUM(W35:Y35)</f>
        <v>-208993</v>
      </c>
    </row>
    <row r="36" spans="1:27" ht="24" customHeight="1">
      <c r="A36" s="38" t="s">
        <v>250</v>
      </c>
      <c r="C36" s="48">
        <v>0</v>
      </c>
      <c r="D36" s="48"/>
      <c r="E36" s="48">
        <v>0</v>
      </c>
      <c r="F36" s="48"/>
      <c r="G36" s="46">
        <v>0</v>
      </c>
      <c r="H36" s="46"/>
      <c r="I36" s="46">
        <v>1136</v>
      </c>
      <c r="J36" s="48"/>
      <c r="K36" s="48">
        <v>0</v>
      </c>
      <c r="L36" s="44"/>
      <c r="M36" s="48">
        <v>0</v>
      </c>
      <c r="N36" s="44"/>
      <c r="O36" s="48">
        <v>0</v>
      </c>
      <c r="P36" s="44"/>
      <c r="Q36" s="48">
        <v>0</v>
      </c>
      <c r="R36" s="48"/>
      <c r="S36" s="48">
        <v>0</v>
      </c>
      <c r="T36" s="44"/>
      <c r="U36" s="46">
        <f>SUM(O36:S36)</f>
        <v>0</v>
      </c>
      <c r="V36" s="46"/>
      <c r="W36" s="46">
        <f>SUM(C36:M36,U36)</f>
        <v>1136</v>
      </c>
      <c r="Y36" s="46">
        <v>0</v>
      </c>
      <c r="Z36" s="46"/>
      <c r="AA36" s="46">
        <f>SUM(W36:Y36)</f>
        <v>1136</v>
      </c>
    </row>
    <row r="37" spans="1:27" ht="24" customHeight="1" thickBot="1">
      <c r="A37" s="45" t="s">
        <v>285</v>
      </c>
      <c r="C37" s="49">
        <f>SUM(C31,C34:C36)</f>
        <v>416626</v>
      </c>
      <c r="D37" s="44"/>
      <c r="E37" s="49">
        <f>SUM(E31,E34:E36)</f>
        <v>6300706</v>
      </c>
      <c r="F37" s="44"/>
      <c r="G37" s="49">
        <f>SUM(G31,G34:G36)</f>
        <v>3000000</v>
      </c>
      <c r="H37" s="44"/>
      <c r="I37" s="49">
        <f>SUM(I31,I34:I36)</f>
        <v>36017</v>
      </c>
      <c r="J37" s="44"/>
      <c r="K37" s="49">
        <f>SUM(K31,K34:K36)</f>
        <v>52078</v>
      </c>
      <c r="L37" s="44"/>
      <c r="M37" s="49">
        <f>SUM(M31,M34:M36)</f>
        <v>1764887</v>
      </c>
      <c r="N37" s="44"/>
      <c r="O37" s="49">
        <f>SUM(O31,O34:O36)</f>
        <v>-362</v>
      </c>
      <c r="P37" s="44"/>
      <c r="Q37" s="49">
        <f>SUM(Q31,Q34:Q36)</f>
        <v>-13271</v>
      </c>
      <c r="R37" s="44"/>
      <c r="S37" s="49">
        <f>SUM(S31,S34:S36)</f>
        <v>-31868</v>
      </c>
      <c r="T37" s="44"/>
      <c r="U37" s="49">
        <f>SUM(U31,U34:U36)</f>
        <v>-45501</v>
      </c>
      <c r="V37" s="44"/>
      <c r="W37" s="49">
        <f>SUM(W31,W34:W36)</f>
        <v>11524813</v>
      </c>
      <c r="Y37" s="49">
        <f>SUM(Y31,Y34:Y36)</f>
        <v>461777</v>
      </c>
      <c r="Z37" s="46"/>
      <c r="AA37" s="49">
        <f>SUM(AA31,AA34:AA36)</f>
        <v>11986590</v>
      </c>
    </row>
    <row r="38" spans="1:27" ht="24" customHeight="1" thickTop="1">
      <c r="A38" s="45"/>
      <c r="C38" s="44">
        <f>SUM(C37-BS!D95)</f>
        <v>0</v>
      </c>
      <c r="D38" s="44"/>
      <c r="E38" s="44">
        <f>SUM(E37-BS!D96)</f>
        <v>0</v>
      </c>
      <c r="F38" s="44"/>
      <c r="G38" s="44">
        <f>SUM(G37-BS!D97)</f>
        <v>0</v>
      </c>
      <c r="H38" s="44"/>
      <c r="I38" s="44">
        <f>SUM(I37)-BS!D98</f>
        <v>0</v>
      </c>
      <c r="J38" s="44"/>
      <c r="K38" s="44">
        <f>SUM(K37-BS!D100)</f>
        <v>0</v>
      </c>
      <c r="L38" s="44"/>
      <c r="M38" s="44">
        <f>SUM(M37-BS!D101)</f>
        <v>0</v>
      </c>
      <c r="N38" s="44"/>
      <c r="O38" s="44"/>
      <c r="P38" s="44"/>
      <c r="Q38" s="44"/>
      <c r="R38" s="44"/>
      <c r="S38" s="44"/>
      <c r="T38" s="44"/>
      <c r="U38" s="46">
        <f>SUM(U37-BS!D102)</f>
        <v>0</v>
      </c>
      <c r="V38" s="44"/>
      <c r="W38" s="44">
        <f>W37-BS!D103</f>
        <v>0</v>
      </c>
      <c r="Y38" s="46">
        <f>SUM(Y37-BS!D104)</f>
        <v>0</v>
      </c>
      <c r="Z38" s="46"/>
      <c r="AA38" s="51">
        <f>SUM(AA37-BS!D105)</f>
        <v>0</v>
      </c>
    </row>
    <row r="39" spans="1:27" ht="24" customHeight="1"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</row>
    <row r="40" spans="1:27" ht="24" customHeight="1">
      <c r="A40" s="14" t="s">
        <v>209</v>
      </c>
    </row>
    <row r="43" spans="1:27" ht="24" customHeight="1">
      <c r="Q43" s="44"/>
      <c r="R43" s="44"/>
      <c r="S43" s="44"/>
    </row>
  </sheetData>
  <mergeCells count="4">
    <mergeCell ref="O7:U7"/>
    <mergeCell ref="C6:AA6"/>
    <mergeCell ref="K10:M10"/>
    <mergeCell ref="O8:Q8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42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36"/>
  <sheetViews>
    <sheetView showGridLines="0" view="pageBreakPreview" topLeftCell="A4" zoomScale="70" zoomScaleNormal="60" zoomScaleSheetLayoutView="70" workbookViewId="0">
      <selection activeCell="R26" sqref="R26"/>
    </sheetView>
  </sheetViews>
  <sheetFormatPr defaultColWidth="10.5703125" defaultRowHeight="21.95" customHeight="1"/>
  <cols>
    <col min="1" max="1" width="53.5703125" style="9" customWidth="1"/>
    <col min="2" max="2" width="1.85546875" style="9" customWidth="1"/>
    <col min="3" max="3" width="22.28515625" style="9" customWidth="1"/>
    <col min="4" max="4" width="1.85546875" style="9" customWidth="1"/>
    <col min="5" max="5" width="22.28515625" style="9" customWidth="1"/>
    <col min="6" max="6" width="1.85546875" style="9" customWidth="1"/>
    <col min="7" max="7" width="22.28515625" style="12" customWidth="1"/>
    <col min="8" max="8" width="1.7109375" style="12" customWidth="1"/>
    <col min="9" max="9" width="22.28515625" style="12" customWidth="1"/>
    <col min="10" max="10" width="1.85546875" style="9" customWidth="1"/>
    <col min="11" max="11" width="22.28515625" style="9" customWidth="1"/>
    <col min="12" max="12" width="1.85546875" style="9" customWidth="1"/>
    <col min="13" max="13" width="22.28515625" style="12" customWidth="1"/>
    <col min="14" max="14" width="1.42578125" style="12" customWidth="1"/>
    <col min="15" max="15" width="22.28515625" style="12" customWidth="1"/>
    <col min="16" max="16" width="1.85546875" style="9" customWidth="1"/>
    <col min="17" max="17" width="10.5703125" style="9" customWidth="1"/>
    <col min="18" max="18" width="16.42578125" style="9" customWidth="1"/>
    <col min="19" max="16384" width="10.5703125" style="9"/>
  </cols>
  <sheetData>
    <row r="1" spans="1:18" s="17" customFormat="1" ht="21.95" customHeight="1">
      <c r="B1" s="18"/>
      <c r="C1" s="18"/>
      <c r="D1" s="18"/>
      <c r="E1" s="18"/>
      <c r="F1" s="18"/>
      <c r="G1" s="19"/>
      <c r="H1" s="19"/>
      <c r="I1" s="19"/>
      <c r="J1" s="18"/>
      <c r="K1" s="18"/>
      <c r="L1" s="18"/>
      <c r="M1" s="18"/>
      <c r="N1" s="18"/>
      <c r="O1" s="19" t="s">
        <v>68</v>
      </c>
      <c r="P1" s="18"/>
      <c r="Q1" s="18"/>
      <c r="R1" s="18"/>
    </row>
    <row r="2" spans="1:18" s="10" customFormat="1" ht="21.95" customHeight="1">
      <c r="A2" s="6" t="s">
        <v>82</v>
      </c>
      <c r="B2" s="6"/>
      <c r="C2" s="7"/>
      <c r="D2" s="7"/>
      <c r="E2" s="7"/>
      <c r="F2" s="7"/>
      <c r="G2" s="8"/>
      <c r="H2" s="8"/>
      <c r="I2" s="8"/>
      <c r="J2" s="7"/>
      <c r="K2" s="7"/>
      <c r="L2" s="7"/>
      <c r="M2" s="8"/>
      <c r="N2" s="8"/>
      <c r="O2" s="8"/>
    </row>
    <row r="3" spans="1:18" s="10" customFormat="1" ht="21.95" customHeight="1">
      <c r="A3" s="6" t="s">
        <v>202</v>
      </c>
      <c r="B3" s="6"/>
      <c r="C3" s="7"/>
      <c r="D3" s="7"/>
      <c r="E3" s="7"/>
      <c r="F3" s="7"/>
      <c r="G3" s="8"/>
      <c r="H3" s="8"/>
      <c r="I3" s="8"/>
      <c r="J3" s="7"/>
      <c r="K3" s="7"/>
      <c r="L3" s="7"/>
      <c r="M3" s="8"/>
      <c r="N3" s="8"/>
      <c r="O3" s="8"/>
    </row>
    <row r="4" spans="1:18" s="10" customFormat="1" ht="21.95" customHeight="1">
      <c r="A4" s="6" t="s">
        <v>287</v>
      </c>
      <c r="B4" s="6"/>
      <c r="C4" s="7"/>
      <c r="D4" s="7"/>
      <c r="E4" s="7"/>
      <c r="F4" s="7"/>
      <c r="G4" s="8"/>
      <c r="H4" s="8"/>
      <c r="I4" s="8"/>
      <c r="J4" s="7"/>
      <c r="K4" s="7"/>
      <c r="L4" s="7"/>
      <c r="M4" s="8"/>
      <c r="N4" s="8"/>
      <c r="O4" s="8"/>
    </row>
    <row r="5" spans="1:18" s="10" customFormat="1" ht="21.95" customHeight="1">
      <c r="A5" s="7"/>
      <c r="B5" s="7"/>
      <c r="C5" s="7"/>
      <c r="D5" s="7"/>
      <c r="E5" s="7"/>
      <c r="F5" s="7"/>
      <c r="G5" s="16"/>
      <c r="H5" s="16"/>
      <c r="I5" s="16"/>
      <c r="J5" s="7"/>
      <c r="K5" s="7"/>
      <c r="L5" s="7"/>
      <c r="M5" s="8"/>
      <c r="N5" s="8"/>
      <c r="O5" s="16" t="s">
        <v>64</v>
      </c>
    </row>
    <row r="6" spans="1:18" s="10" customFormat="1" ht="21.95" customHeight="1">
      <c r="A6" s="7"/>
      <c r="B6" s="7"/>
      <c r="C6" s="105" t="s">
        <v>36</v>
      </c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</row>
    <row r="7" spans="1:18" ht="21.95" customHeight="1">
      <c r="C7" s="20" t="s">
        <v>17</v>
      </c>
      <c r="D7" s="20"/>
      <c r="E7" s="20"/>
      <c r="F7" s="20"/>
      <c r="G7" s="21"/>
      <c r="H7" s="21"/>
      <c r="I7" s="21"/>
      <c r="J7" s="20"/>
      <c r="K7" s="22"/>
      <c r="L7" s="22" t="s">
        <v>93</v>
      </c>
      <c r="M7" s="22"/>
      <c r="N7" s="20"/>
      <c r="O7" s="21"/>
    </row>
    <row r="8" spans="1:18" ht="21.95" customHeight="1">
      <c r="C8" s="11" t="s">
        <v>33</v>
      </c>
      <c r="D8" s="20"/>
      <c r="E8" s="20"/>
      <c r="F8" s="20"/>
      <c r="G8" s="21" t="s">
        <v>97</v>
      </c>
      <c r="H8" s="21"/>
      <c r="I8" s="21" t="s">
        <v>181</v>
      </c>
      <c r="J8" s="20"/>
      <c r="K8" s="23" t="s">
        <v>31</v>
      </c>
      <c r="L8" s="23"/>
      <c r="M8" s="23"/>
      <c r="N8" s="20"/>
      <c r="O8" s="21" t="s">
        <v>89</v>
      </c>
    </row>
    <row r="9" spans="1:18" ht="21.95" customHeight="1">
      <c r="C9" s="22" t="s">
        <v>34</v>
      </c>
      <c r="D9" s="20"/>
      <c r="E9" s="24" t="s">
        <v>154</v>
      </c>
      <c r="F9" s="20"/>
      <c r="G9" s="25" t="s">
        <v>98</v>
      </c>
      <c r="H9" s="21"/>
      <c r="I9" s="25" t="s">
        <v>182</v>
      </c>
      <c r="J9" s="20"/>
      <c r="K9" s="22" t="s">
        <v>32</v>
      </c>
      <c r="L9" s="20"/>
      <c r="M9" s="24" t="s">
        <v>28</v>
      </c>
      <c r="N9" s="26"/>
      <c r="O9" s="25" t="s">
        <v>2</v>
      </c>
    </row>
    <row r="10" spans="1:18" ht="21.95" customHeight="1">
      <c r="A10" s="52" t="s">
        <v>271</v>
      </c>
      <c r="C10" s="20"/>
      <c r="D10" s="20"/>
      <c r="E10" s="26"/>
      <c r="F10" s="20"/>
      <c r="G10" s="21"/>
      <c r="H10" s="21"/>
      <c r="I10" s="21"/>
      <c r="J10" s="20"/>
      <c r="K10" s="20"/>
      <c r="L10" s="20"/>
      <c r="M10" s="26"/>
      <c r="N10" s="26"/>
      <c r="O10" s="21"/>
    </row>
    <row r="11" spans="1:18" ht="21.95" customHeight="1">
      <c r="A11" s="52" t="s">
        <v>253</v>
      </c>
      <c r="B11" s="27"/>
      <c r="C11" s="13">
        <v>416626</v>
      </c>
      <c r="D11" s="13"/>
      <c r="E11" s="13">
        <v>6300706</v>
      </c>
      <c r="F11" s="13"/>
      <c r="G11" s="13">
        <v>3000000</v>
      </c>
      <c r="H11" s="13"/>
      <c r="I11" s="13">
        <v>29499</v>
      </c>
      <c r="J11" s="13"/>
      <c r="K11" s="13">
        <v>52078</v>
      </c>
      <c r="L11" s="13"/>
      <c r="M11" s="13">
        <v>2871875</v>
      </c>
      <c r="N11" s="13"/>
      <c r="O11" s="13">
        <f>SUM(C11:M11)</f>
        <v>12670784</v>
      </c>
    </row>
    <row r="12" spans="1:18" ht="21.95" customHeight="1">
      <c r="A12" s="28" t="s">
        <v>254</v>
      </c>
      <c r="B12" s="27"/>
      <c r="C12" s="15">
        <v>0</v>
      </c>
      <c r="D12" s="13"/>
      <c r="E12" s="15">
        <v>0</v>
      </c>
      <c r="F12" s="13"/>
      <c r="G12" s="15">
        <v>0</v>
      </c>
      <c r="H12" s="13"/>
      <c r="I12" s="15">
        <v>0</v>
      </c>
      <c r="J12" s="13"/>
      <c r="K12" s="15">
        <v>0</v>
      </c>
      <c r="L12" s="13"/>
      <c r="M12" s="15">
        <v>29074</v>
      </c>
      <c r="N12" s="13"/>
      <c r="O12" s="15">
        <f>SUM(C12:M12)</f>
        <v>29074</v>
      </c>
    </row>
    <row r="13" spans="1:18" ht="21.95" customHeight="1">
      <c r="A13" s="52" t="s">
        <v>272</v>
      </c>
      <c r="B13" s="27"/>
      <c r="C13" s="13">
        <f>SUM(C11:C12)</f>
        <v>416626</v>
      </c>
      <c r="D13" s="13"/>
      <c r="E13" s="13">
        <f>SUM(E11:E12)</f>
        <v>6300706</v>
      </c>
      <c r="F13" s="13"/>
      <c r="G13" s="13">
        <f>SUM(G11:G12)</f>
        <v>3000000</v>
      </c>
      <c r="H13" s="13"/>
      <c r="I13" s="13">
        <f>SUM(I11:I12)</f>
        <v>29499</v>
      </c>
      <c r="J13" s="13"/>
      <c r="K13" s="13">
        <f>SUM(K11:K12)</f>
        <v>52078</v>
      </c>
      <c r="L13" s="13"/>
      <c r="M13" s="13">
        <f>SUM(M11:M12)</f>
        <v>2900949</v>
      </c>
      <c r="N13" s="13"/>
      <c r="O13" s="13">
        <f>SUM(O11:O12)</f>
        <v>12699858</v>
      </c>
    </row>
    <row r="14" spans="1:18" ht="21.95" customHeight="1">
      <c r="A14" s="28" t="s">
        <v>276</v>
      </c>
      <c r="B14" s="27"/>
      <c r="C14" s="13">
        <v>0</v>
      </c>
      <c r="D14" s="13"/>
      <c r="E14" s="13">
        <v>0</v>
      </c>
      <c r="F14" s="13"/>
      <c r="G14" s="13">
        <v>0</v>
      </c>
      <c r="H14" s="13"/>
      <c r="I14" s="13">
        <v>0</v>
      </c>
      <c r="J14" s="13"/>
      <c r="K14" s="13">
        <v>0</v>
      </c>
      <c r="L14" s="13"/>
      <c r="M14" s="13">
        <f>SUM(PL!J103)</f>
        <v>135243</v>
      </c>
      <c r="N14" s="13"/>
      <c r="O14" s="13">
        <f>SUM(C14:M14)</f>
        <v>135243</v>
      </c>
    </row>
    <row r="15" spans="1:18" ht="21.95" customHeight="1">
      <c r="A15" s="28" t="s">
        <v>103</v>
      </c>
      <c r="B15" s="27"/>
      <c r="C15" s="15">
        <v>0</v>
      </c>
      <c r="D15" s="13"/>
      <c r="E15" s="15">
        <v>0</v>
      </c>
      <c r="F15" s="13"/>
      <c r="G15" s="15">
        <v>0</v>
      </c>
      <c r="H15" s="13"/>
      <c r="I15" s="15">
        <v>0</v>
      </c>
      <c r="J15" s="13"/>
      <c r="K15" s="15">
        <v>0</v>
      </c>
      <c r="L15" s="13"/>
      <c r="M15" s="15">
        <v>0</v>
      </c>
      <c r="N15" s="13"/>
      <c r="O15" s="15">
        <f>SUM(C15:M15)</f>
        <v>0</v>
      </c>
    </row>
    <row r="16" spans="1:18" ht="21.95" customHeight="1">
      <c r="A16" s="28" t="s">
        <v>298</v>
      </c>
      <c r="B16" s="29"/>
      <c r="C16" s="30">
        <f>SUM(C14:C15)</f>
        <v>0</v>
      </c>
      <c r="D16" s="13"/>
      <c r="E16" s="30">
        <f>SUM(E14:E15)</f>
        <v>0</v>
      </c>
      <c r="F16" s="13"/>
      <c r="G16" s="30">
        <f>SUM(G14:G15)</f>
        <v>0</v>
      </c>
      <c r="H16" s="13"/>
      <c r="I16" s="30">
        <f>SUM(I14:I15)</f>
        <v>0</v>
      </c>
      <c r="J16" s="13"/>
      <c r="K16" s="30">
        <f>SUM(K14:K15)</f>
        <v>0</v>
      </c>
      <c r="L16" s="13"/>
      <c r="M16" s="30">
        <f>SUM(M14:M15)</f>
        <v>135243</v>
      </c>
      <c r="N16" s="30"/>
      <c r="O16" s="30">
        <f>SUM(O14:O15)</f>
        <v>135243</v>
      </c>
    </row>
    <row r="17" spans="1:15" ht="21.95" customHeight="1">
      <c r="A17" s="28" t="s">
        <v>125</v>
      </c>
      <c r="B17" s="29"/>
      <c r="C17" s="30"/>
      <c r="D17" s="13"/>
      <c r="E17" s="30"/>
      <c r="F17" s="13"/>
      <c r="G17" s="13"/>
      <c r="H17" s="13"/>
      <c r="I17" s="13"/>
      <c r="J17" s="13"/>
      <c r="K17" s="30"/>
      <c r="L17" s="13"/>
      <c r="M17" s="30"/>
      <c r="N17" s="30"/>
      <c r="O17" s="30"/>
    </row>
    <row r="18" spans="1:15" ht="21.95" customHeight="1">
      <c r="A18" s="28" t="s">
        <v>249</v>
      </c>
      <c r="B18" s="29"/>
      <c r="C18" s="30">
        <v>0</v>
      </c>
      <c r="D18" s="13"/>
      <c r="E18" s="30">
        <v>0</v>
      </c>
      <c r="F18" s="13"/>
      <c r="G18" s="13">
        <v>0</v>
      </c>
      <c r="H18" s="13"/>
      <c r="I18" s="13">
        <v>0</v>
      </c>
      <c r="J18" s="13"/>
      <c r="K18" s="30">
        <v>0</v>
      </c>
      <c r="L18" s="13"/>
      <c r="M18" s="30">
        <v>-230177</v>
      </c>
      <c r="N18" s="30"/>
      <c r="O18" s="13">
        <f>SUM(C18:M18)</f>
        <v>-230177</v>
      </c>
    </row>
    <row r="19" spans="1:15" ht="21.95" customHeight="1">
      <c r="A19" s="28" t="s">
        <v>250</v>
      </c>
      <c r="B19" s="29"/>
      <c r="C19" s="30">
        <v>0</v>
      </c>
      <c r="D19" s="13"/>
      <c r="E19" s="30">
        <v>0</v>
      </c>
      <c r="F19" s="13"/>
      <c r="G19" s="13">
        <v>0</v>
      </c>
      <c r="H19" s="13"/>
      <c r="I19" s="13">
        <v>4447</v>
      </c>
      <c r="J19" s="13"/>
      <c r="K19" s="30">
        <v>0</v>
      </c>
      <c r="L19" s="13"/>
      <c r="M19" s="31">
        <v>0</v>
      </c>
      <c r="N19" s="30"/>
      <c r="O19" s="13">
        <f>SUM(C19:M19)</f>
        <v>4447</v>
      </c>
    </row>
    <row r="20" spans="1:15" ht="21.95" customHeight="1">
      <c r="A20" s="28" t="s">
        <v>233</v>
      </c>
      <c r="B20" s="29"/>
      <c r="C20" s="30"/>
      <c r="D20" s="13"/>
      <c r="E20" s="30"/>
      <c r="F20" s="13"/>
      <c r="G20" s="13"/>
      <c r="H20" s="13"/>
      <c r="I20" s="13"/>
      <c r="J20" s="13"/>
      <c r="K20" s="30"/>
      <c r="L20" s="13"/>
      <c r="M20" s="31"/>
      <c r="N20" s="30"/>
      <c r="O20" s="13"/>
    </row>
    <row r="21" spans="1:15" ht="21.95" customHeight="1">
      <c r="A21" s="28" t="s">
        <v>251</v>
      </c>
      <c r="B21" s="29"/>
      <c r="C21" s="30">
        <v>0</v>
      </c>
      <c r="D21" s="13"/>
      <c r="E21" s="30">
        <v>0</v>
      </c>
      <c r="F21" s="13"/>
      <c r="G21" s="13">
        <v>0</v>
      </c>
      <c r="H21" s="13"/>
      <c r="I21" s="13">
        <v>0</v>
      </c>
      <c r="J21" s="13"/>
      <c r="K21" s="30">
        <v>0</v>
      </c>
      <c r="L21" s="13"/>
      <c r="M21" s="31">
        <v>-211595</v>
      </c>
      <c r="N21" s="30"/>
      <c r="O21" s="13">
        <f>SUM(C21:M21)</f>
        <v>-211595</v>
      </c>
    </row>
    <row r="22" spans="1:15" ht="21.95" customHeight="1" thickBot="1">
      <c r="A22" s="27" t="s">
        <v>284</v>
      </c>
      <c r="B22" s="27"/>
      <c r="C22" s="32">
        <f>SUM(C13,C16:C21)</f>
        <v>416626</v>
      </c>
      <c r="D22" s="13"/>
      <c r="E22" s="32">
        <f>SUM(E13,E16:E21)</f>
        <v>6300706</v>
      </c>
      <c r="F22" s="13"/>
      <c r="G22" s="32">
        <f>SUM(G13,G16:G21)</f>
        <v>3000000</v>
      </c>
      <c r="H22" s="30"/>
      <c r="I22" s="32">
        <f>SUM(I13,I16:I21)</f>
        <v>33946</v>
      </c>
      <c r="J22" s="13"/>
      <c r="K22" s="32">
        <f>SUM(K13,K16:K21)</f>
        <v>52078</v>
      </c>
      <c r="L22" s="13"/>
      <c r="M22" s="32">
        <f>SUM(M13,M16:M21)</f>
        <v>2594420</v>
      </c>
      <c r="N22" s="30"/>
      <c r="O22" s="32">
        <f>SUM(O13,O16:O21)</f>
        <v>12397776</v>
      </c>
    </row>
    <row r="23" spans="1:15" ht="21.95" customHeight="1" thickTop="1">
      <c r="A23" s="27"/>
      <c r="B23" s="27"/>
      <c r="C23" s="30"/>
      <c r="D23" s="13"/>
      <c r="E23" s="30"/>
      <c r="F23" s="13"/>
      <c r="G23" s="30"/>
      <c r="H23" s="30"/>
      <c r="I23" s="30"/>
      <c r="J23" s="13"/>
      <c r="K23" s="30"/>
      <c r="L23" s="13"/>
      <c r="M23" s="30"/>
      <c r="N23" s="30"/>
      <c r="O23" s="30"/>
    </row>
    <row r="24" spans="1:15" ht="21.95" customHeight="1">
      <c r="A24" s="52" t="s">
        <v>274</v>
      </c>
      <c r="B24" s="27"/>
      <c r="C24" s="30"/>
      <c r="D24" s="13"/>
      <c r="E24" s="30"/>
      <c r="F24" s="13"/>
      <c r="G24" s="30"/>
      <c r="H24" s="30"/>
      <c r="I24" s="30"/>
      <c r="J24" s="13"/>
      <c r="K24" s="30"/>
      <c r="L24" s="13"/>
      <c r="M24" s="30"/>
      <c r="N24" s="30"/>
      <c r="O24" s="30"/>
    </row>
    <row r="25" spans="1:15" ht="21.95" customHeight="1">
      <c r="A25" s="52" t="s">
        <v>253</v>
      </c>
      <c r="B25" s="27"/>
      <c r="C25" s="30">
        <v>416626</v>
      </c>
      <c r="D25" s="13"/>
      <c r="E25" s="30">
        <v>6300706</v>
      </c>
      <c r="F25" s="13"/>
      <c r="G25" s="30">
        <v>3000000</v>
      </c>
      <c r="H25" s="30"/>
      <c r="I25" s="30">
        <v>34881</v>
      </c>
      <c r="J25" s="13"/>
      <c r="K25" s="30">
        <v>52078</v>
      </c>
      <c r="L25" s="13"/>
      <c r="M25" s="30">
        <v>1909253</v>
      </c>
      <c r="N25" s="30"/>
      <c r="O25" s="13">
        <f>SUM(C25:M25)</f>
        <v>11713544</v>
      </c>
    </row>
    <row r="26" spans="1:15" ht="21.95" customHeight="1">
      <c r="A26" s="28" t="s">
        <v>254</v>
      </c>
      <c r="B26" s="27"/>
      <c r="C26" s="33">
        <v>0</v>
      </c>
      <c r="D26" s="13"/>
      <c r="E26" s="33">
        <v>0</v>
      </c>
      <c r="F26" s="13"/>
      <c r="G26" s="33">
        <v>0</v>
      </c>
      <c r="H26" s="30"/>
      <c r="I26" s="33">
        <v>0</v>
      </c>
      <c r="J26" s="13"/>
      <c r="K26" s="33">
        <v>0</v>
      </c>
      <c r="L26" s="13"/>
      <c r="M26" s="33">
        <v>118502</v>
      </c>
      <c r="N26" s="30"/>
      <c r="O26" s="15">
        <f>SUM(C26:M26)</f>
        <v>118502</v>
      </c>
    </row>
    <row r="27" spans="1:15" ht="21.95" customHeight="1">
      <c r="A27" s="52" t="s">
        <v>275</v>
      </c>
      <c r="B27" s="27"/>
      <c r="C27" s="30">
        <f>SUM(C25:C26)</f>
        <v>416626</v>
      </c>
      <c r="D27" s="13"/>
      <c r="E27" s="30">
        <f>SUM(E25:E26)</f>
        <v>6300706</v>
      </c>
      <c r="F27" s="13"/>
      <c r="G27" s="30">
        <f>SUM(G25:G26)</f>
        <v>3000000</v>
      </c>
      <c r="H27" s="30"/>
      <c r="I27" s="30">
        <f>SUM(I25:I26)</f>
        <v>34881</v>
      </c>
      <c r="J27" s="13"/>
      <c r="K27" s="30">
        <f>SUM(K25:K26)</f>
        <v>52078</v>
      </c>
      <c r="L27" s="13"/>
      <c r="M27" s="30">
        <f>SUM(M25:M26)</f>
        <v>2027755</v>
      </c>
      <c r="N27" s="30"/>
      <c r="O27" s="30">
        <f>SUM(O25:O26)</f>
        <v>11832046</v>
      </c>
    </row>
    <row r="28" spans="1:15" ht="21.95" customHeight="1">
      <c r="A28" s="28" t="s">
        <v>166</v>
      </c>
      <c r="B28" s="27"/>
      <c r="C28" s="13">
        <v>0</v>
      </c>
      <c r="D28" s="13"/>
      <c r="E28" s="13">
        <v>0</v>
      </c>
      <c r="F28" s="13"/>
      <c r="G28" s="13">
        <v>0</v>
      </c>
      <c r="H28" s="13"/>
      <c r="I28" s="13">
        <v>0</v>
      </c>
      <c r="J28" s="13"/>
      <c r="K28" s="13">
        <v>0</v>
      </c>
      <c r="L28" s="13"/>
      <c r="M28" s="13">
        <f>PL!H124</f>
        <v>-658106</v>
      </c>
      <c r="N28" s="13"/>
      <c r="O28" s="13">
        <f>SUM(C28:M28)</f>
        <v>-658106</v>
      </c>
    </row>
    <row r="29" spans="1:15" ht="21.95" customHeight="1">
      <c r="A29" s="28" t="s">
        <v>103</v>
      </c>
      <c r="B29" s="27"/>
      <c r="C29" s="15">
        <v>0</v>
      </c>
      <c r="D29" s="13"/>
      <c r="E29" s="15">
        <v>0</v>
      </c>
      <c r="F29" s="13"/>
      <c r="G29" s="15">
        <v>0</v>
      </c>
      <c r="H29" s="13"/>
      <c r="I29" s="15">
        <v>0</v>
      </c>
      <c r="J29" s="13"/>
      <c r="K29" s="15">
        <v>0</v>
      </c>
      <c r="L29" s="13"/>
      <c r="M29" s="15">
        <v>0</v>
      </c>
      <c r="N29" s="13"/>
      <c r="O29" s="15">
        <f>SUM(C29:M29)</f>
        <v>0</v>
      </c>
    </row>
    <row r="30" spans="1:15" ht="21.95" customHeight="1">
      <c r="A30" s="28" t="s">
        <v>69</v>
      </c>
      <c r="B30" s="29"/>
      <c r="C30" s="30">
        <f>SUM(C28:C29)</f>
        <v>0</v>
      </c>
      <c r="D30" s="13"/>
      <c r="E30" s="30">
        <f>SUM(E28:E29)</f>
        <v>0</v>
      </c>
      <c r="F30" s="13"/>
      <c r="G30" s="30">
        <f>SUM(G28:G29)</f>
        <v>0</v>
      </c>
      <c r="H30" s="30"/>
      <c r="I30" s="30">
        <f>SUM(I28:I29)</f>
        <v>0</v>
      </c>
      <c r="J30" s="13"/>
      <c r="K30" s="30">
        <f>SUM(K28:K29)</f>
        <v>0</v>
      </c>
      <c r="L30" s="13"/>
      <c r="M30" s="30">
        <f>SUM(M28:M29)</f>
        <v>-658106</v>
      </c>
      <c r="N30" s="30"/>
      <c r="O30" s="30">
        <f>SUM(O28:O29)</f>
        <v>-658106</v>
      </c>
    </row>
    <row r="31" spans="1:15" ht="21.95" customHeight="1">
      <c r="A31" s="28" t="s">
        <v>299</v>
      </c>
      <c r="B31" s="29"/>
      <c r="C31" s="30">
        <v>0</v>
      </c>
      <c r="D31" s="13"/>
      <c r="E31" s="30">
        <v>0</v>
      </c>
      <c r="F31" s="13"/>
      <c r="G31" s="13">
        <v>0</v>
      </c>
      <c r="H31" s="13"/>
      <c r="I31" s="13">
        <v>0</v>
      </c>
      <c r="J31" s="13"/>
      <c r="K31" s="30">
        <v>0</v>
      </c>
      <c r="L31" s="13"/>
      <c r="M31" s="31">
        <v>-208993</v>
      </c>
      <c r="N31" s="30"/>
      <c r="O31" s="13">
        <f>SUM(C31:M31)</f>
        <v>-208993</v>
      </c>
    </row>
    <row r="32" spans="1:15" ht="21.95" customHeight="1">
      <c r="A32" s="28" t="s">
        <v>250</v>
      </c>
      <c r="B32" s="29"/>
      <c r="C32" s="30">
        <v>0</v>
      </c>
      <c r="D32" s="13"/>
      <c r="E32" s="30">
        <v>0</v>
      </c>
      <c r="F32" s="13"/>
      <c r="G32" s="13">
        <v>0</v>
      </c>
      <c r="H32" s="13"/>
      <c r="I32" s="13">
        <v>1136</v>
      </c>
      <c r="J32" s="13"/>
      <c r="K32" s="30">
        <v>0</v>
      </c>
      <c r="L32" s="13"/>
      <c r="M32" s="31">
        <v>0</v>
      </c>
      <c r="N32" s="30"/>
      <c r="O32" s="13">
        <f>SUM(C32:M32)</f>
        <v>1136</v>
      </c>
    </row>
    <row r="33" spans="1:15" ht="21.95" customHeight="1" thickBot="1">
      <c r="A33" s="27" t="s">
        <v>285</v>
      </c>
      <c r="B33" s="27"/>
      <c r="C33" s="32">
        <f>SUM(C27,C30:C32)</f>
        <v>416626</v>
      </c>
      <c r="D33" s="13"/>
      <c r="E33" s="32">
        <f>SUM(E27,E30:E32)</f>
        <v>6300706</v>
      </c>
      <c r="F33" s="13"/>
      <c r="G33" s="32">
        <f>SUM(G27,G30:G32)</f>
        <v>3000000</v>
      </c>
      <c r="H33" s="30"/>
      <c r="I33" s="32">
        <f>SUM(I27,I30:I32)</f>
        <v>36017</v>
      </c>
      <c r="J33" s="13"/>
      <c r="K33" s="32">
        <f>SUM(K27,K30:K32)</f>
        <v>52078</v>
      </c>
      <c r="L33" s="13"/>
      <c r="M33" s="32">
        <f>SUM(M27,M30:M32)</f>
        <v>1160656</v>
      </c>
      <c r="N33" s="30"/>
      <c r="O33" s="32">
        <f>SUM(O27,O30:O32)</f>
        <v>10966083</v>
      </c>
    </row>
    <row r="34" spans="1:15" ht="21.95" customHeight="1" thickTop="1">
      <c r="A34" s="27"/>
      <c r="B34" s="27"/>
      <c r="C34" s="13">
        <f>C33-BS!H95</f>
        <v>0</v>
      </c>
      <c r="D34" s="13"/>
      <c r="E34" s="13">
        <f>E33-BS!H96</f>
        <v>0</v>
      </c>
      <c r="F34" s="13"/>
      <c r="G34" s="13">
        <f>G33-BS!H97</f>
        <v>0</v>
      </c>
      <c r="H34" s="13"/>
      <c r="I34" s="13">
        <f>SUM(I33)-BS!H98</f>
        <v>0</v>
      </c>
      <c r="J34" s="13"/>
      <c r="K34" s="13">
        <f>K33-BS!H100</f>
        <v>0</v>
      </c>
      <c r="L34" s="13"/>
      <c r="M34" s="13">
        <f>M33-BS!H101</f>
        <v>0</v>
      </c>
      <c r="N34" s="13"/>
      <c r="O34" s="13">
        <f>O33-BS!H105</f>
        <v>0</v>
      </c>
    </row>
    <row r="35" spans="1:15" ht="21.95" customHeight="1"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21.95" customHeight="1">
      <c r="A36" s="14" t="s">
        <v>209</v>
      </c>
    </row>
  </sheetData>
  <mergeCells count="1">
    <mergeCell ref="C6:O6"/>
  </mergeCells>
  <printOptions horizontalCentered="1"/>
  <pageMargins left="0.39370078740157483" right="0.39370078740157483" top="0.78740157480314965" bottom="0.39370078740157483" header="0.19685039370078741" footer="0.19685039370078741"/>
  <pageSetup paperSize="9" scale="65" fitToHeight="0" orientation="landscape" r:id="rId1"/>
  <headerFooter alignWithMargins="0"/>
  <rowBreaks count="1" manualBreakCount="1">
    <brk id="3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6E4C0-0DD0-481F-A96F-D3F2D4641194}">
  <sheetPr>
    <tabColor theme="0" tint="-0.14999847407452621"/>
  </sheetPr>
  <dimension ref="A1:I135"/>
  <sheetViews>
    <sheetView showGridLines="0" view="pageBreakPreview" topLeftCell="A120" zoomScale="85" zoomScaleNormal="58" zoomScaleSheetLayoutView="85" workbookViewId="0">
      <selection activeCell="C129" sqref="C129"/>
    </sheetView>
  </sheetViews>
  <sheetFormatPr defaultColWidth="10.5703125" defaultRowHeight="23.25" customHeight="1"/>
  <cols>
    <col min="1" max="1" width="74" style="9" customWidth="1"/>
    <col min="2" max="2" width="1.85546875" style="9" customWidth="1"/>
    <col min="3" max="3" width="15.85546875" style="9" customWidth="1"/>
    <col min="4" max="4" width="1.85546875" style="9" customWidth="1"/>
    <col min="5" max="5" width="15.85546875" style="9" customWidth="1"/>
    <col min="6" max="6" width="1.85546875" style="9" customWidth="1"/>
    <col min="7" max="7" width="15.85546875" style="12" customWidth="1"/>
    <col min="8" max="8" width="1.85546875" style="12" customWidth="1"/>
    <col min="9" max="9" width="15.85546875" style="12" customWidth="1"/>
    <col min="10" max="16384" width="10.5703125" style="9"/>
  </cols>
  <sheetData>
    <row r="1" spans="1:9" ht="23.25" customHeight="1">
      <c r="A1" s="11"/>
      <c r="B1" s="63"/>
      <c r="C1" s="63"/>
      <c r="D1" s="63"/>
      <c r="E1" s="63"/>
      <c r="F1" s="63"/>
      <c r="G1" s="8"/>
      <c r="H1" s="8"/>
      <c r="I1" s="16" t="s">
        <v>68</v>
      </c>
    </row>
    <row r="2" spans="1:9" s="12" customFormat="1" ht="23.25" customHeight="1">
      <c r="A2" s="6" t="s">
        <v>82</v>
      </c>
      <c r="B2" s="8"/>
      <c r="C2" s="8"/>
      <c r="D2" s="8"/>
      <c r="E2" s="8"/>
      <c r="F2" s="8"/>
      <c r="G2" s="8"/>
      <c r="H2" s="8"/>
      <c r="I2" s="8"/>
    </row>
    <row r="3" spans="1:9" s="12" customFormat="1" ht="23.25" customHeight="1">
      <c r="A3" s="67" t="s">
        <v>37</v>
      </c>
      <c r="B3" s="8"/>
      <c r="C3" s="8"/>
      <c r="D3" s="8"/>
      <c r="E3" s="8"/>
      <c r="F3" s="8"/>
      <c r="G3" s="8"/>
      <c r="H3" s="8"/>
      <c r="I3" s="8"/>
    </row>
    <row r="4" spans="1:9" s="12" customFormat="1" ht="23.25" customHeight="1">
      <c r="A4" s="67" t="s">
        <v>287</v>
      </c>
      <c r="B4" s="8"/>
      <c r="C4" s="8"/>
      <c r="D4" s="8"/>
      <c r="E4" s="8"/>
      <c r="F4" s="8"/>
      <c r="G4" s="8"/>
      <c r="H4" s="8"/>
      <c r="I4" s="8"/>
    </row>
    <row r="5" spans="1:9" s="12" customFormat="1" ht="23.25" customHeight="1">
      <c r="B5" s="54"/>
      <c r="C5" s="54"/>
      <c r="D5" s="54"/>
      <c r="E5" s="54"/>
      <c r="I5" s="16" t="s">
        <v>64</v>
      </c>
    </row>
    <row r="6" spans="1:9" s="90" customFormat="1" ht="23.25" customHeight="1">
      <c r="B6" s="102"/>
      <c r="C6" s="105" t="s">
        <v>35</v>
      </c>
      <c r="D6" s="105"/>
      <c r="E6" s="105"/>
      <c r="F6" s="81"/>
      <c r="G6" s="107" t="s">
        <v>36</v>
      </c>
      <c r="H6" s="107"/>
      <c r="I6" s="107"/>
    </row>
    <row r="7" spans="1:9" s="12" customFormat="1" ht="23.25" customHeight="1">
      <c r="B7" s="60"/>
      <c r="C7" s="82" t="s">
        <v>214</v>
      </c>
      <c r="D7" s="83"/>
      <c r="E7" s="82" t="s">
        <v>192</v>
      </c>
      <c r="F7" s="60"/>
      <c r="G7" s="82" t="s">
        <v>214</v>
      </c>
      <c r="H7" s="83"/>
      <c r="I7" s="82" t="s">
        <v>192</v>
      </c>
    </row>
    <row r="8" spans="1:9" s="12" customFormat="1" ht="23.25" customHeight="1">
      <c r="B8" s="60"/>
      <c r="C8" s="84"/>
      <c r="D8" s="83"/>
      <c r="E8" s="61" t="s">
        <v>252</v>
      </c>
      <c r="F8" s="60"/>
      <c r="G8" s="84"/>
      <c r="H8" s="83"/>
      <c r="I8" s="61" t="s">
        <v>252</v>
      </c>
    </row>
    <row r="9" spans="1:9" s="12" customFormat="1" ht="23.25" customHeight="1">
      <c r="A9" s="90" t="s">
        <v>38</v>
      </c>
      <c r="F9" s="103"/>
      <c r="G9" s="103"/>
      <c r="I9" s="103"/>
    </row>
    <row r="10" spans="1:9" s="12" customFormat="1" ht="23.25" customHeight="1">
      <c r="A10" s="12" t="s">
        <v>194</v>
      </c>
      <c r="C10" s="13">
        <f>SUM(PL!D101)</f>
        <v>371766</v>
      </c>
      <c r="D10" s="13"/>
      <c r="E10" s="13">
        <f>SUM(PL!F101)</f>
        <v>764434</v>
      </c>
      <c r="F10" s="13"/>
      <c r="G10" s="13">
        <f>SUM(PL!H101)</f>
        <v>-629820</v>
      </c>
      <c r="H10" s="13"/>
      <c r="I10" s="13">
        <f>SUM(PL!J101)</f>
        <v>367290</v>
      </c>
    </row>
    <row r="11" spans="1:9" s="12" customFormat="1" ht="23.25" customHeight="1">
      <c r="A11" s="12" t="s">
        <v>204</v>
      </c>
      <c r="C11" s="13"/>
      <c r="D11" s="13"/>
      <c r="E11" s="13"/>
      <c r="F11" s="13"/>
      <c r="G11" s="1"/>
      <c r="H11" s="13"/>
      <c r="I11" s="13"/>
    </row>
    <row r="12" spans="1:9" s="12" customFormat="1" ht="23.25" customHeight="1">
      <c r="A12" s="12" t="s">
        <v>106</v>
      </c>
      <c r="C12" s="13"/>
      <c r="D12" s="13"/>
      <c r="E12" s="13"/>
      <c r="F12" s="13"/>
      <c r="G12" s="1"/>
      <c r="H12" s="13"/>
      <c r="I12" s="13"/>
    </row>
    <row r="13" spans="1:9" s="12" customFormat="1" ht="23.25" customHeight="1">
      <c r="A13" s="12" t="s">
        <v>59</v>
      </c>
      <c r="C13" s="13">
        <v>2268217</v>
      </c>
      <c r="D13" s="13"/>
      <c r="E13" s="13">
        <v>2967208</v>
      </c>
      <c r="F13" s="13"/>
      <c r="G13" s="13">
        <v>501971</v>
      </c>
      <c r="H13" s="13"/>
      <c r="I13" s="13">
        <v>876408</v>
      </c>
    </row>
    <row r="14" spans="1:9" s="12" customFormat="1" ht="23.25" customHeight="1">
      <c r="A14" s="12" t="s">
        <v>135</v>
      </c>
      <c r="C14" s="13">
        <v>79885</v>
      </c>
      <c r="D14" s="13"/>
      <c r="E14" s="13">
        <v>111538</v>
      </c>
      <c r="F14" s="13"/>
      <c r="G14" s="1">
        <v>239</v>
      </c>
      <c r="H14" s="13"/>
      <c r="I14" s="13">
        <v>568</v>
      </c>
    </row>
    <row r="15" spans="1:9" s="12" customFormat="1" ht="23.25" customHeight="1">
      <c r="A15" s="12" t="s">
        <v>39</v>
      </c>
      <c r="C15" s="75">
        <v>92928</v>
      </c>
      <c r="D15" s="75"/>
      <c r="E15" s="75">
        <v>104019</v>
      </c>
      <c r="F15" s="75"/>
      <c r="G15" s="2">
        <v>58447</v>
      </c>
      <c r="H15" s="75"/>
      <c r="I15" s="75">
        <v>72481</v>
      </c>
    </row>
    <row r="16" spans="1:9" s="12" customFormat="1" ht="23.25" customHeight="1">
      <c r="A16" s="12" t="s">
        <v>300</v>
      </c>
      <c r="C16" s="13">
        <v>5070</v>
      </c>
      <c r="D16" s="13"/>
      <c r="E16" s="13">
        <v>6160</v>
      </c>
      <c r="F16" s="13"/>
      <c r="G16" s="1">
        <v>5113</v>
      </c>
      <c r="H16" s="13"/>
      <c r="I16" s="13">
        <v>12069</v>
      </c>
    </row>
    <row r="17" spans="1:9" s="12" customFormat="1" ht="23.25" customHeight="1">
      <c r="A17" s="12" t="s">
        <v>291</v>
      </c>
      <c r="C17" s="13">
        <v>12853</v>
      </c>
      <c r="D17" s="13"/>
      <c r="E17" s="13">
        <v>3821</v>
      </c>
      <c r="F17" s="13"/>
      <c r="G17" s="30">
        <v>12853</v>
      </c>
      <c r="H17" s="13"/>
      <c r="I17" s="13">
        <v>3821</v>
      </c>
    </row>
    <row r="18" spans="1:9" s="12" customFormat="1" ht="23.25" customHeight="1">
      <c r="A18" s="12" t="s">
        <v>224</v>
      </c>
      <c r="C18" s="13">
        <v>-62237</v>
      </c>
      <c r="D18" s="13"/>
      <c r="E18" s="13">
        <v>-246318</v>
      </c>
      <c r="F18" s="13"/>
      <c r="G18" s="1">
        <v>-57326</v>
      </c>
      <c r="H18" s="13"/>
      <c r="I18" s="13">
        <v>-160041</v>
      </c>
    </row>
    <row r="19" spans="1:9" s="12" customFormat="1" ht="23.25" customHeight="1">
      <c r="A19" s="12" t="s">
        <v>290</v>
      </c>
      <c r="C19" s="13">
        <v>0</v>
      </c>
      <c r="D19" s="13"/>
      <c r="E19" s="13">
        <v>0</v>
      </c>
      <c r="F19" s="13"/>
      <c r="G19" s="13">
        <v>-109668</v>
      </c>
      <c r="H19" s="13"/>
      <c r="I19" s="13">
        <v>36300</v>
      </c>
    </row>
    <row r="20" spans="1:9" s="12" customFormat="1" ht="23.25" customHeight="1">
      <c r="A20" s="12" t="s">
        <v>281</v>
      </c>
      <c r="C20" s="13">
        <v>-730145</v>
      </c>
      <c r="D20" s="13"/>
      <c r="E20" s="13">
        <v>-16334</v>
      </c>
      <c r="F20" s="13"/>
      <c r="G20" s="30">
        <v>18569</v>
      </c>
      <c r="H20" s="13"/>
      <c r="I20" s="13">
        <v>-18513</v>
      </c>
    </row>
    <row r="21" spans="1:9" s="12" customFormat="1" ht="23.25" customHeight="1">
      <c r="A21" s="12" t="s">
        <v>188</v>
      </c>
      <c r="C21" s="13">
        <v>335</v>
      </c>
      <c r="D21" s="13"/>
      <c r="E21" s="30">
        <v>406</v>
      </c>
      <c r="F21" s="13"/>
      <c r="G21" s="30">
        <v>0</v>
      </c>
      <c r="H21" s="13"/>
      <c r="I21" s="30">
        <v>150</v>
      </c>
    </row>
    <row r="22" spans="1:9" s="12" customFormat="1" ht="23.25" customHeight="1">
      <c r="A22" s="12" t="s">
        <v>220</v>
      </c>
      <c r="C22" s="13">
        <v>709</v>
      </c>
      <c r="D22" s="13"/>
      <c r="E22" s="30">
        <v>35568</v>
      </c>
      <c r="F22" s="13"/>
      <c r="G22" s="30">
        <v>709</v>
      </c>
      <c r="H22" s="13"/>
      <c r="I22" s="30">
        <v>0</v>
      </c>
    </row>
    <row r="23" spans="1:9" s="12" customFormat="1" ht="23.25" customHeight="1">
      <c r="A23" s="12" t="s">
        <v>293</v>
      </c>
      <c r="C23" s="13">
        <v>0</v>
      </c>
      <c r="D23" s="13"/>
      <c r="E23" s="30">
        <v>0</v>
      </c>
      <c r="F23" s="13"/>
      <c r="G23" s="30">
        <v>245973</v>
      </c>
      <c r="H23" s="13"/>
      <c r="I23" s="30">
        <v>0</v>
      </c>
    </row>
    <row r="24" spans="1:9" s="12" customFormat="1" ht="23.25" customHeight="1">
      <c r="A24" s="12" t="s">
        <v>266</v>
      </c>
      <c r="C24" s="30">
        <v>-172553</v>
      </c>
      <c r="D24" s="13"/>
      <c r="E24" s="30">
        <v>-383372</v>
      </c>
      <c r="F24" s="13"/>
      <c r="G24" s="30">
        <v>0</v>
      </c>
      <c r="H24" s="13"/>
      <c r="I24" s="30">
        <v>0</v>
      </c>
    </row>
    <row r="25" spans="1:9" s="12" customFormat="1" ht="23.25" customHeight="1">
      <c r="A25" s="12" t="s">
        <v>247</v>
      </c>
      <c r="C25" s="30">
        <v>0</v>
      </c>
      <c r="D25" s="13"/>
      <c r="E25" s="30">
        <v>0</v>
      </c>
      <c r="F25" s="13"/>
      <c r="G25" s="30">
        <v>0</v>
      </c>
      <c r="H25" s="13"/>
      <c r="I25" s="30">
        <v>-383165</v>
      </c>
    </row>
    <row r="26" spans="1:9" s="12" customFormat="1" ht="23.25" customHeight="1">
      <c r="A26" s="12" t="s">
        <v>305</v>
      </c>
      <c r="C26" s="30">
        <v>0</v>
      </c>
      <c r="D26" s="13"/>
      <c r="E26" s="30">
        <v>-513150</v>
      </c>
      <c r="F26" s="13"/>
      <c r="G26" s="30">
        <v>0</v>
      </c>
      <c r="H26" s="13"/>
      <c r="I26" s="30">
        <v>237370</v>
      </c>
    </row>
    <row r="27" spans="1:9" s="12" customFormat="1" ht="23.25" customHeight="1">
      <c r="A27" s="12" t="s">
        <v>225</v>
      </c>
      <c r="C27" s="30">
        <v>0</v>
      </c>
      <c r="D27" s="13"/>
      <c r="E27" s="30">
        <v>0</v>
      </c>
      <c r="F27" s="13"/>
      <c r="G27" s="30">
        <v>514387</v>
      </c>
      <c r="H27" s="13"/>
      <c r="I27" s="30">
        <v>0</v>
      </c>
    </row>
    <row r="28" spans="1:9" s="12" customFormat="1" ht="23.25" customHeight="1">
      <c r="A28" s="12" t="s">
        <v>191</v>
      </c>
      <c r="C28" s="13"/>
      <c r="D28" s="13"/>
      <c r="E28" s="30"/>
      <c r="F28" s="13"/>
      <c r="G28" s="30"/>
      <c r="H28" s="13"/>
      <c r="I28" s="30"/>
    </row>
    <row r="29" spans="1:9" s="12" customFormat="1" ht="23.25" customHeight="1">
      <c r="A29" s="12" t="s">
        <v>189</v>
      </c>
      <c r="C29" s="30">
        <v>-3</v>
      </c>
      <c r="D29" s="13"/>
      <c r="E29" s="30">
        <v>-4</v>
      </c>
      <c r="F29" s="13"/>
      <c r="G29" s="30">
        <v>-3</v>
      </c>
      <c r="H29" s="13"/>
      <c r="I29" s="30">
        <v>-4</v>
      </c>
    </row>
    <row r="30" spans="1:9" s="12" customFormat="1" ht="23.25" customHeight="1">
      <c r="A30" s="12" t="s">
        <v>294</v>
      </c>
      <c r="C30" s="30"/>
      <c r="D30" s="13"/>
      <c r="E30" s="30"/>
      <c r="F30" s="13"/>
      <c r="G30" s="30"/>
      <c r="H30" s="13"/>
      <c r="I30" s="30"/>
    </row>
    <row r="31" spans="1:9" s="12" customFormat="1" ht="23.25" customHeight="1">
      <c r="A31" s="12" t="s">
        <v>190</v>
      </c>
      <c r="C31" s="30">
        <v>12276</v>
      </c>
      <c r="D31" s="13"/>
      <c r="E31" s="30">
        <v>18152</v>
      </c>
      <c r="F31" s="13"/>
      <c r="G31" s="30">
        <v>0</v>
      </c>
      <c r="H31" s="13"/>
      <c r="I31" s="30">
        <v>0</v>
      </c>
    </row>
    <row r="32" spans="1:9" s="12" customFormat="1" ht="23.25" customHeight="1">
      <c r="A32" s="12" t="s">
        <v>295</v>
      </c>
      <c r="C32" s="75">
        <v>-1023</v>
      </c>
      <c r="D32" s="13"/>
      <c r="E32" s="75">
        <v>-607</v>
      </c>
      <c r="F32" s="13"/>
      <c r="G32" s="30">
        <v>-838</v>
      </c>
      <c r="H32" s="13"/>
      <c r="I32" s="75">
        <v>-798</v>
      </c>
    </row>
    <row r="33" spans="1:9" s="12" customFormat="1" ht="23.25" customHeight="1">
      <c r="A33" s="12" t="s">
        <v>74</v>
      </c>
      <c r="C33" s="13">
        <v>12355</v>
      </c>
      <c r="D33" s="13"/>
      <c r="E33" s="13">
        <v>13353</v>
      </c>
      <c r="F33" s="13"/>
      <c r="G33" s="1">
        <v>9428</v>
      </c>
      <c r="H33" s="13"/>
      <c r="I33" s="13">
        <v>10877</v>
      </c>
    </row>
    <row r="34" spans="1:9" s="12" customFormat="1" ht="23.25" customHeight="1">
      <c r="A34" s="12" t="s">
        <v>306</v>
      </c>
      <c r="C34" s="13">
        <v>18297</v>
      </c>
      <c r="D34" s="13"/>
      <c r="E34" s="13">
        <v>58063</v>
      </c>
      <c r="F34" s="13"/>
      <c r="G34" s="1">
        <v>-8652</v>
      </c>
      <c r="H34" s="13"/>
      <c r="I34" s="13">
        <v>59574</v>
      </c>
    </row>
    <row r="35" spans="1:9" s="12" customFormat="1" ht="23.25" customHeight="1">
      <c r="A35" s="12" t="s">
        <v>242</v>
      </c>
      <c r="C35" s="13">
        <v>668</v>
      </c>
      <c r="D35" s="13"/>
      <c r="E35" s="13">
        <v>-3626</v>
      </c>
      <c r="F35" s="13"/>
      <c r="G35" s="1">
        <v>610</v>
      </c>
      <c r="H35" s="13"/>
      <c r="I35" s="13">
        <v>-3653</v>
      </c>
    </row>
    <row r="36" spans="1:9" s="12" customFormat="1" ht="23.25" customHeight="1">
      <c r="A36" s="12" t="s">
        <v>183</v>
      </c>
      <c r="C36" s="13">
        <v>1136</v>
      </c>
      <c r="D36" s="13"/>
      <c r="E36" s="13">
        <v>4447</v>
      </c>
      <c r="F36" s="13"/>
      <c r="G36" s="1">
        <v>1079</v>
      </c>
      <c r="H36" s="13"/>
      <c r="I36" s="13">
        <v>4229</v>
      </c>
    </row>
    <row r="37" spans="1:9" s="12" customFormat="1" ht="23.25" customHeight="1">
      <c r="A37" s="12" t="s">
        <v>228</v>
      </c>
      <c r="C37" s="30">
        <v>-66569</v>
      </c>
      <c r="D37" s="13"/>
      <c r="E37" s="30">
        <v>-193772</v>
      </c>
      <c r="F37" s="13"/>
      <c r="G37" s="1">
        <v>-543932</v>
      </c>
      <c r="H37" s="13"/>
      <c r="I37" s="30">
        <v>-621961</v>
      </c>
    </row>
    <row r="38" spans="1:9" s="12" customFormat="1" ht="23.25" customHeight="1">
      <c r="A38" s="12" t="s">
        <v>112</v>
      </c>
      <c r="C38" s="30">
        <v>-1462</v>
      </c>
      <c r="D38" s="13"/>
      <c r="E38" s="30">
        <v>0</v>
      </c>
      <c r="F38" s="13"/>
      <c r="G38" s="3">
        <v>-310637</v>
      </c>
      <c r="H38" s="13"/>
      <c r="I38" s="30">
        <v>-943209</v>
      </c>
    </row>
    <row r="39" spans="1:9" s="12" customFormat="1" ht="23.25" customHeight="1">
      <c r="A39" s="12" t="s">
        <v>40</v>
      </c>
      <c r="C39" s="33">
        <v>359851</v>
      </c>
      <c r="D39" s="13"/>
      <c r="E39" s="33">
        <v>315975</v>
      </c>
      <c r="F39" s="13"/>
      <c r="G39" s="4">
        <v>683229</v>
      </c>
      <c r="H39" s="13"/>
      <c r="I39" s="33">
        <v>1157680</v>
      </c>
    </row>
    <row r="40" spans="1:9" s="12" customFormat="1" ht="23.25" customHeight="1">
      <c r="A40" s="12" t="s">
        <v>221</v>
      </c>
      <c r="C40" s="30"/>
      <c r="D40" s="13"/>
      <c r="E40" s="30"/>
      <c r="F40" s="13"/>
      <c r="G40" s="30"/>
      <c r="H40" s="13"/>
      <c r="I40" s="30"/>
    </row>
    <row r="41" spans="1:9" s="12" customFormat="1" ht="23.25" customHeight="1">
      <c r="A41" s="12" t="s">
        <v>128</v>
      </c>
      <c r="C41" s="13">
        <f>SUM(C10:C39)</f>
        <v>2202354</v>
      </c>
      <c r="D41" s="13"/>
      <c r="E41" s="13">
        <f>SUM(E10:E39)</f>
        <v>3045961</v>
      </c>
      <c r="F41" s="13"/>
      <c r="G41" s="13">
        <f>SUM(G10:G39)</f>
        <v>391731</v>
      </c>
      <c r="H41" s="13"/>
      <c r="I41" s="13">
        <f>SUM(I10:I39)</f>
        <v>707473</v>
      </c>
    </row>
    <row r="42" spans="1:9" s="12" customFormat="1" ht="23.25" customHeight="1">
      <c r="A42" s="90"/>
      <c r="C42" s="13"/>
      <c r="D42" s="13"/>
      <c r="E42" s="13"/>
      <c r="F42" s="13"/>
      <c r="G42" s="13"/>
      <c r="H42" s="13"/>
      <c r="I42" s="13"/>
    </row>
    <row r="43" spans="1:9" s="12" customFormat="1" ht="23.25" customHeight="1">
      <c r="A43" s="14" t="s">
        <v>209</v>
      </c>
      <c r="C43" s="13"/>
      <c r="D43" s="13"/>
      <c r="E43" s="13"/>
      <c r="F43" s="13"/>
      <c r="G43" s="13"/>
      <c r="H43" s="13"/>
      <c r="I43" s="13"/>
    </row>
    <row r="44" spans="1:9" ht="23.25" customHeight="1">
      <c r="A44" s="11"/>
      <c r="B44" s="63"/>
      <c r="C44" s="63"/>
      <c r="D44" s="63"/>
      <c r="E44" s="63"/>
      <c r="F44" s="63"/>
      <c r="G44" s="8"/>
      <c r="H44" s="8"/>
      <c r="I44" s="16" t="s">
        <v>68</v>
      </c>
    </row>
    <row r="45" spans="1:9" s="12" customFormat="1" ht="23.25" customHeight="1">
      <c r="A45" s="6" t="s">
        <v>82</v>
      </c>
      <c r="B45" s="8"/>
      <c r="C45" s="8"/>
      <c r="D45" s="8"/>
      <c r="E45" s="8"/>
      <c r="F45" s="8"/>
      <c r="G45" s="8"/>
      <c r="H45" s="8"/>
      <c r="I45" s="8"/>
    </row>
    <row r="46" spans="1:9" s="12" customFormat="1" ht="23.25" customHeight="1">
      <c r="A46" s="67" t="s">
        <v>62</v>
      </c>
      <c r="B46" s="8"/>
      <c r="C46" s="8"/>
      <c r="D46" s="8"/>
      <c r="E46" s="8"/>
      <c r="F46" s="8"/>
      <c r="G46" s="8"/>
      <c r="H46" s="8"/>
      <c r="I46" s="8"/>
    </row>
    <row r="47" spans="1:9" s="12" customFormat="1" ht="23.25" customHeight="1">
      <c r="A47" s="67" t="s">
        <v>287</v>
      </c>
      <c r="B47" s="8"/>
      <c r="C47" s="8"/>
      <c r="D47" s="8"/>
      <c r="E47" s="8"/>
      <c r="F47" s="8"/>
      <c r="G47" s="8"/>
      <c r="H47" s="8"/>
      <c r="I47" s="8"/>
    </row>
    <row r="48" spans="1:9" s="12" customFormat="1" ht="23.25" customHeight="1">
      <c r="B48" s="54"/>
      <c r="C48" s="54"/>
      <c r="D48" s="54"/>
      <c r="E48" s="54"/>
      <c r="I48" s="16" t="s">
        <v>64</v>
      </c>
    </row>
    <row r="49" spans="1:9" s="90" customFormat="1" ht="23.25" customHeight="1">
      <c r="B49" s="102"/>
      <c r="C49" s="101"/>
      <c r="D49" s="101" t="s">
        <v>35</v>
      </c>
      <c r="E49" s="101"/>
      <c r="G49" s="104"/>
      <c r="H49" s="101" t="s">
        <v>36</v>
      </c>
      <c r="I49" s="104"/>
    </row>
    <row r="50" spans="1:9" s="12" customFormat="1" ht="23.25" customHeight="1">
      <c r="C50" s="82" t="s">
        <v>214</v>
      </c>
      <c r="D50" s="83"/>
      <c r="E50" s="82" t="s">
        <v>192</v>
      </c>
      <c r="F50" s="60"/>
      <c r="G50" s="82" t="s">
        <v>214</v>
      </c>
      <c r="H50" s="83"/>
      <c r="I50" s="82" t="s">
        <v>192</v>
      </c>
    </row>
    <row r="51" spans="1:9" s="12" customFormat="1" ht="23.25" customHeight="1">
      <c r="B51" s="60"/>
      <c r="C51" s="84"/>
      <c r="D51" s="83"/>
      <c r="E51" s="61" t="s">
        <v>252</v>
      </c>
      <c r="F51" s="60"/>
      <c r="G51" s="84"/>
      <c r="H51" s="83"/>
      <c r="I51" s="61" t="s">
        <v>252</v>
      </c>
    </row>
    <row r="52" spans="1:9" s="12" customFormat="1" ht="23.25" customHeight="1">
      <c r="A52" s="90" t="s">
        <v>41</v>
      </c>
      <c r="C52" s="13"/>
      <c r="D52" s="13"/>
      <c r="E52" s="13"/>
      <c r="F52" s="13"/>
      <c r="G52" s="13"/>
      <c r="H52" s="13"/>
      <c r="I52" s="13"/>
    </row>
    <row r="53" spans="1:9" s="12" customFormat="1" ht="23.25" customHeight="1">
      <c r="A53" s="12" t="s">
        <v>243</v>
      </c>
      <c r="C53" s="75">
        <v>-84127</v>
      </c>
      <c r="D53" s="13"/>
      <c r="E53" s="75">
        <v>-69616</v>
      </c>
      <c r="F53" s="13"/>
      <c r="G53" s="2">
        <v>105257</v>
      </c>
      <c r="H53" s="13"/>
      <c r="I53" s="75">
        <v>158002</v>
      </c>
    </row>
    <row r="54" spans="1:9" s="12" customFormat="1" ht="23.25" customHeight="1">
      <c r="A54" s="12" t="s">
        <v>105</v>
      </c>
      <c r="C54" s="75">
        <v>0</v>
      </c>
      <c r="D54" s="13"/>
      <c r="E54" s="75">
        <v>0</v>
      </c>
      <c r="F54" s="13"/>
      <c r="G54" s="30">
        <v>0</v>
      </c>
      <c r="H54" s="13"/>
      <c r="I54" s="75">
        <v>22669</v>
      </c>
    </row>
    <row r="55" spans="1:9" s="12" customFormat="1" ht="23.25" customHeight="1">
      <c r="A55" s="12" t="s">
        <v>162</v>
      </c>
      <c r="C55" s="75">
        <v>-1056298</v>
      </c>
      <c r="D55" s="13"/>
      <c r="E55" s="75">
        <v>-2002766</v>
      </c>
      <c r="F55" s="13"/>
      <c r="G55" s="2">
        <v>-66404</v>
      </c>
      <c r="H55" s="13"/>
      <c r="I55" s="75">
        <v>-329716</v>
      </c>
    </row>
    <row r="56" spans="1:9" s="12" customFormat="1" ht="23.25" customHeight="1">
      <c r="A56" s="12" t="s">
        <v>134</v>
      </c>
      <c r="C56" s="75">
        <v>-99265</v>
      </c>
      <c r="D56" s="13"/>
      <c r="E56" s="75">
        <v>-181187</v>
      </c>
      <c r="F56" s="13"/>
      <c r="G56" s="2">
        <v>-248</v>
      </c>
      <c r="H56" s="13"/>
      <c r="I56" s="75">
        <v>-568</v>
      </c>
    </row>
    <row r="57" spans="1:9" s="12" customFormat="1" ht="23.25" customHeight="1">
      <c r="A57" s="12" t="s">
        <v>63</v>
      </c>
      <c r="C57" s="75">
        <v>30730</v>
      </c>
      <c r="D57" s="13"/>
      <c r="E57" s="75">
        <v>87374</v>
      </c>
      <c r="F57" s="13"/>
      <c r="G57" s="2">
        <v>63</v>
      </c>
      <c r="H57" s="13"/>
      <c r="I57" s="75">
        <v>2813</v>
      </c>
    </row>
    <row r="58" spans="1:9" s="12" customFormat="1" ht="23.25" customHeight="1">
      <c r="A58" s="12" t="s">
        <v>168</v>
      </c>
      <c r="C58" s="75">
        <v>-1492</v>
      </c>
      <c r="D58" s="13"/>
      <c r="E58" s="75">
        <v>154</v>
      </c>
      <c r="F58" s="13"/>
      <c r="G58" s="75">
        <v>0</v>
      </c>
      <c r="H58" s="13"/>
      <c r="I58" s="75">
        <v>0</v>
      </c>
    </row>
    <row r="59" spans="1:9" s="12" customFormat="1" ht="23.25" customHeight="1">
      <c r="A59" s="12" t="s">
        <v>42</v>
      </c>
      <c r="C59" s="75">
        <v>-150871</v>
      </c>
      <c r="D59" s="13"/>
      <c r="E59" s="75">
        <v>-66600</v>
      </c>
      <c r="F59" s="13"/>
      <c r="G59" s="75">
        <v>-128467</v>
      </c>
      <c r="H59" s="13"/>
      <c r="I59" s="75">
        <v>-66267</v>
      </c>
    </row>
    <row r="60" spans="1:9" s="12" customFormat="1" ht="23.25" customHeight="1">
      <c r="A60" s="12" t="s">
        <v>174</v>
      </c>
      <c r="C60" s="75">
        <v>-19502</v>
      </c>
      <c r="D60" s="13"/>
      <c r="E60" s="75">
        <v>0</v>
      </c>
      <c r="F60" s="13"/>
      <c r="G60" s="75">
        <v>0</v>
      </c>
      <c r="H60" s="13"/>
      <c r="I60" s="75">
        <v>0</v>
      </c>
    </row>
    <row r="61" spans="1:9" s="12" customFormat="1" ht="23.25" customHeight="1">
      <c r="A61" s="12" t="s">
        <v>152</v>
      </c>
      <c r="C61" s="75">
        <v>-3825</v>
      </c>
      <c r="D61" s="13"/>
      <c r="E61" s="75">
        <v>818</v>
      </c>
      <c r="F61" s="13"/>
      <c r="G61" s="75">
        <v>-19041</v>
      </c>
      <c r="H61" s="13"/>
      <c r="I61" s="75">
        <v>-53</v>
      </c>
    </row>
    <row r="62" spans="1:9" s="12" customFormat="1" ht="23.25" customHeight="1">
      <c r="A62" s="12" t="s">
        <v>43</v>
      </c>
      <c r="C62" s="12">
        <v>4688</v>
      </c>
      <c r="D62" s="13"/>
      <c r="E62" s="75">
        <v>-2593</v>
      </c>
      <c r="F62" s="13"/>
      <c r="G62" s="75">
        <v>0</v>
      </c>
      <c r="H62" s="13"/>
      <c r="I62" s="75">
        <v>0</v>
      </c>
    </row>
    <row r="63" spans="1:9" s="12" customFormat="1" ht="23.25" customHeight="1">
      <c r="A63" s="90" t="s">
        <v>44</v>
      </c>
    </row>
    <row r="64" spans="1:9" s="12" customFormat="1" ht="23.25" customHeight="1">
      <c r="A64" s="12" t="s">
        <v>244</v>
      </c>
      <c r="C64" s="75">
        <v>61733</v>
      </c>
      <c r="D64" s="13"/>
      <c r="E64" s="75">
        <v>-227837</v>
      </c>
      <c r="F64" s="13"/>
      <c r="G64" s="2">
        <v>-111275</v>
      </c>
      <c r="H64" s="13"/>
      <c r="I64" s="75">
        <v>-81622</v>
      </c>
    </row>
    <row r="65" spans="1:9" s="12" customFormat="1" ht="23.25" customHeight="1">
      <c r="A65" s="12" t="s">
        <v>245</v>
      </c>
      <c r="C65" s="13">
        <v>-5796</v>
      </c>
      <c r="D65" s="13"/>
      <c r="E65" s="13">
        <v>-18945</v>
      </c>
      <c r="F65" s="13"/>
      <c r="G65" s="1">
        <v>-2031</v>
      </c>
      <c r="H65" s="13"/>
      <c r="I65" s="13">
        <v>-1233</v>
      </c>
    </row>
    <row r="66" spans="1:9" s="12" customFormat="1" ht="23.25" customHeight="1">
      <c r="A66" s="12" t="s">
        <v>60</v>
      </c>
      <c r="C66" s="13">
        <v>83982</v>
      </c>
      <c r="D66" s="13"/>
      <c r="E66" s="13">
        <v>-5332</v>
      </c>
      <c r="F66" s="13"/>
      <c r="G66" s="75">
        <v>-70140</v>
      </c>
      <c r="H66" s="13"/>
      <c r="I66" s="13">
        <v>-261096</v>
      </c>
    </row>
    <row r="67" spans="1:9" s="12" customFormat="1" ht="23.25" customHeight="1">
      <c r="A67" s="12" t="s">
        <v>140</v>
      </c>
      <c r="C67" s="13">
        <v>2952</v>
      </c>
      <c r="D67" s="13"/>
      <c r="E67" s="13">
        <v>35164</v>
      </c>
      <c r="F67" s="13"/>
      <c r="G67" s="75">
        <v>-4910</v>
      </c>
      <c r="H67" s="13"/>
      <c r="I67" s="13">
        <v>6020</v>
      </c>
    </row>
    <row r="68" spans="1:9" s="12" customFormat="1" ht="23.25" customHeight="1">
      <c r="A68" s="12" t="s">
        <v>153</v>
      </c>
      <c r="C68" s="13">
        <v>12617</v>
      </c>
      <c r="D68" s="13"/>
      <c r="E68" s="13">
        <v>-2293</v>
      </c>
      <c r="F68" s="13"/>
      <c r="G68" s="75">
        <v>12600</v>
      </c>
      <c r="H68" s="13"/>
      <c r="I68" s="13">
        <v>-1373</v>
      </c>
    </row>
    <row r="69" spans="1:9" s="12" customFormat="1" ht="23.25" customHeight="1">
      <c r="A69" s="12" t="s">
        <v>45</v>
      </c>
      <c r="C69" s="13">
        <v>-16903</v>
      </c>
      <c r="D69" s="13"/>
      <c r="E69" s="13">
        <v>13614</v>
      </c>
      <c r="F69" s="13"/>
      <c r="G69" s="75">
        <v>-16479</v>
      </c>
      <c r="H69" s="13"/>
      <c r="I69" s="13">
        <v>3757</v>
      </c>
    </row>
    <row r="70" spans="1:9" s="12" customFormat="1" ht="23.25" customHeight="1">
      <c r="A70" s="12" t="s">
        <v>158</v>
      </c>
      <c r="C70" s="15">
        <v>-14273</v>
      </c>
      <c r="D70" s="13"/>
      <c r="E70" s="15">
        <v>-9181</v>
      </c>
      <c r="F70" s="13"/>
      <c r="G70" s="89">
        <v>-14062</v>
      </c>
      <c r="H70" s="13"/>
      <c r="I70" s="15">
        <v>-9248</v>
      </c>
    </row>
    <row r="71" spans="1:9" s="12" customFormat="1" ht="23.25" customHeight="1">
      <c r="A71" s="12" t="s">
        <v>267</v>
      </c>
      <c r="C71" s="13">
        <f>SUM(C41,C53:C70)</f>
        <v>946704</v>
      </c>
      <c r="D71" s="13"/>
      <c r="E71" s="13">
        <f>SUM(E41,E53:E70)</f>
        <v>596735</v>
      </c>
      <c r="F71" s="13"/>
      <c r="G71" s="13">
        <f>SUM(G41,G53:G70)</f>
        <v>76594</v>
      </c>
      <c r="H71" s="13"/>
      <c r="I71" s="13">
        <f>SUM(I41,I53:I70)</f>
        <v>149558</v>
      </c>
    </row>
    <row r="72" spans="1:9" s="12" customFormat="1" ht="23.25" customHeight="1">
      <c r="A72" s="12" t="s">
        <v>179</v>
      </c>
      <c r="C72" s="13">
        <v>5199</v>
      </c>
      <c r="D72" s="13"/>
      <c r="E72" s="13">
        <v>119309</v>
      </c>
      <c r="F72" s="13"/>
      <c r="G72" s="75">
        <v>0</v>
      </c>
      <c r="H72" s="13"/>
      <c r="I72" s="13">
        <v>69397</v>
      </c>
    </row>
    <row r="73" spans="1:9" s="12" customFormat="1" ht="23.25" customHeight="1">
      <c r="A73" s="12" t="s">
        <v>46</v>
      </c>
      <c r="C73" s="15">
        <v>-166022</v>
      </c>
      <c r="D73" s="13"/>
      <c r="E73" s="15">
        <v>-299759</v>
      </c>
      <c r="F73" s="13"/>
      <c r="G73" s="5">
        <v>-24020</v>
      </c>
      <c r="H73" s="13"/>
      <c r="I73" s="15">
        <v>-29758</v>
      </c>
    </row>
    <row r="74" spans="1:9" s="12" customFormat="1" ht="23.25" customHeight="1">
      <c r="A74" s="90" t="s">
        <v>267</v>
      </c>
      <c r="C74" s="87">
        <f>SUM(C71:C73)</f>
        <v>785881</v>
      </c>
      <c r="D74" s="13"/>
      <c r="E74" s="87">
        <f>SUM(E71:E73)</f>
        <v>416285</v>
      </c>
      <c r="F74" s="13"/>
      <c r="G74" s="87">
        <f>SUM(G71:G73)</f>
        <v>52574</v>
      </c>
      <c r="H74" s="13"/>
      <c r="I74" s="87">
        <f>SUM(I71:I73)</f>
        <v>189197</v>
      </c>
    </row>
    <row r="75" spans="1:9" s="12" customFormat="1" ht="23.25" customHeight="1">
      <c r="A75" s="90" t="s">
        <v>47</v>
      </c>
      <c r="C75" s="13"/>
      <c r="D75" s="13"/>
      <c r="E75" s="13"/>
      <c r="F75" s="13"/>
      <c r="G75" s="13"/>
      <c r="H75" s="13"/>
      <c r="I75" s="13"/>
    </row>
    <row r="76" spans="1:9" s="12" customFormat="1" ht="23.25" customHeight="1">
      <c r="A76" s="12" t="s">
        <v>296</v>
      </c>
      <c r="C76" s="13">
        <v>-46540</v>
      </c>
      <c r="D76" s="13"/>
      <c r="E76" s="13">
        <v>3701</v>
      </c>
      <c r="F76" s="13"/>
      <c r="G76" s="13">
        <v>-33000</v>
      </c>
      <c r="H76" s="13"/>
      <c r="I76" s="13">
        <v>0</v>
      </c>
    </row>
    <row r="77" spans="1:9" s="12" customFormat="1" ht="23.25" customHeight="1">
      <c r="A77" s="12" t="s">
        <v>278</v>
      </c>
      <c r="C77" s="13">
        <v>2555</v>
      </c>
      <c r="D77" s="13"/>
      <c r="E77" s="13">
        <v>0</v>
      </c>
      <c r="F77" s="13"/>
      <c r="G77" s="13">
        <v>545004</v>
      </c>
      <c r="H77" s="13"/>
      <c r="I77" s="13">
        <v>-1437138</v>
      </c>
    </row>
    <row r="78" spans="1:9" s="12" customFormat="1" ht="23.25" customHeight="1">
      <c r="A78" s="12" t="s">
        <v>92</v>
      </c>
      <c r="C78" s="13">
        <v>-22500</v>
      </c>
      <c r="D78" s="13"/>
      <c r="E78" s="13">
        <v>-96500</v>
      </c>
      <c r="F78" s="13"/>
      <c r="G78" s="13">
        <v>-22500</v>
      </c>
      <c r="H78" s="13"/>
      <c r="I78" s="13">
        <v>-222324</v>
      </c>
    </row>
    <row r="79" spans="1:9" s="12" customFormat="1" ht="23.25" customHeight="1">
      <c r="A79" s="12" t="s">
        <v>113</v>
      </c>
      <c r="C79" s="13">
        <v>574462</v>
      </c>
      <c r="D79" s="13"/>
      <c r="E79" s="13">
        <v>2011236</v>
      </c>
      <c r="F79" s="13"/>
      <c r="G79" s="13">
        <v>482828</v>
      </c>
      <c r="H79" s="13"/>
      <c r="I79" s="13">
        <v>1838658</v>
      </c>
    </row>
    <row r="80" spans="1:9" s="12" customFormat="1" ht="23.25" customHeight="1">
      <c r="A80" s="12" t="s">
        <v>175</v>
      </c>
      <c r="C80" s="13">
        <v>-1268</v>
      </c>
      <c r="D80" s="13"/>
      <c r="E80" s="13">
        <v>-1825</v>
      </c>
      <c r="F80" s="13"/>
      <c r="G80" s="13">
        <v>0</v>
      </c>
      <c r="H80" s="13"/>
      <c r="I80" s="13">
        <v>0</v>
      </c>
    </row>
    <row r="81" spans="1:9" s="12" customFormat="1" ht="23.25" customHeight="1">
      <c r="A81" s="12" t="s">
        <v>205</v>
      </c>
      <c r="C81" s="13">
        <v>0</v>
      </c>
      <c r="D81" s="13"/>
      <c r="E81" s="13">
        <v>0</v>
      </c>
      <c r="F81" s="13"/>
      <c r="G81" s="13">
        <v>572</v>
      </c>
      <c r="H81" s="13"/>
      <c r="I81" s="13">
        <v>1632</v>
      </c>
    </row>
    <row r="82" spans="1:9" s="12" customFormat="1" ht="23.25" customHeight="1">
      <c r="A82" s="12" t="s">
        <v>279</v>
      </c>
      <c r="C82" s="13">
        <v>0</v>
      </c>
      <c r="D82" s="13"/>
      <c r="E82" s="13">
        <v>0</v>
      </c>
      <c r="F82" s="13"/>
      <c r="G82" s="13">
        <v>0</v>
      </c>
      <c r="H82" s="13"/>
      <c r="I82" s="13">
        <v>82500</v>
      </c>
    </row>
    <row r="83" spans="1:9" s="12" customFormat="1" ht="23.25" customHeight="1">
      <c r="A83" s="12" t="s">
        <v>288</v>
      </c>
      <c r="C83" s="13">
        <v>0</v>
      </c>
      <c r="D83" s="13"/>
      <c r="E83" s="13">
        <v>920476</v>
      </c>
      <c r="F83" s="13"/>
      <c r="G83" s="13">
        <v>0</v>
      </c>
      <c r="H83" s="13"/>
      <c r="I83" s="13">
        <v>920476</v>
      </c>
    </row>
    <row r="84" spans="1:9" s="12" customFormat="1" ht="23.25" customHeight="1">
      <c r="A84" s="12" t="s">
        <v>289</v>
      </c>
      <c r="C84" s="13">
        <v>0</v>
      </c>
      <c r="D84" s="13"/>
      <c r="E84" s="13">
        <v>0</v>
      </c>
      <c r="F84" s="13"/>
      <c r="G84" s="13">
        <v>0</v>
      </c>
      <c r="H84" s="13"/>
      <c r="I84" s="13">
        <v>31200</v>
      </c>
    </row>
    <row r="85" spans="1:9" s="12" customFormat="1" ht="23.25" customHeight="1">
      <c r="A85" s="12" t="s">
        <v>234</v>
      </c>
      <c r="C85" s="13">
        <v>0</v>
      </c>
      <c r="D85" s="13"/>
      <c r="E85" s="13">
        <v>-449362</v>
      </c>
      <c r="F85" s="13"/>
      <c r="G85" s="13">
        <v>-25625</v>
      </c>
      <c r="H85" s="13"/>
      <c r="I85" s="13">
        <v>-449462</v>
      </c>
    </row>
    <row r="86" spans="1:9" s="12" customFormat="1" ht="23.25" customHeight="1">
      <c r="A86" s="12" t="s">
        <v>176</v>
      </c>
      <c r="C86" s="13">
        <v>1468</v>
      </c>
      <c r="D86" s="13"/>
      <c r="E86" s="13">
        <v>906391</v>
      </c>
      <c r="F86" s="13"/>
      <c r="G86" s="13">
        <v>0</v>
      </c>
      <c r="H86" s="13"/>
      <c r="I86" s="13">
        <v>0</v>
      </c>
    </row>
    <row r="87" spans="1:9" s="12" customFormat="1" ht="23.25" customHeight="1">
      <c r="A87" s="12" t="s">
        <v>163</v>
      </c>
      <c r="C87" s="13">
        <v>39170</v>
      </c>
      <c r="D87" s="13"/>
      <c r="E87" s="13">
        <v>513691</v>
      </c>
      <c r="F87" s="13"/>
      <c r="G87" s="13">
        <v>427317</v>
      </c>
      <c r="H87" s="13"/>
      <c r="I87" s="13">
        <v>505590</v>
      </c>
    </row>
    <row r="88" spans="1:9" s="12" customFormat="1" ht="23.25" customHeight="1">
      <c r="A88" s="12" t="s">
        <v>164</v>
      </c>
      <c r="C88" s="13">
        <v>115187</v>
      </c>
      <c r="D88" s="13"/>
      <c r="E88" s="13">
        <v>499310</v>
      </c>
      <c r="F88" s="13"/>
      <c r="G88" s="13">
        <v>310637</v>
      </c>
      <c r="H88" s="13"/>
      <c r="I88" s="13">
        <v>943209</v>
      </c>
    </row>
    <row r="89" spans="1:9" s="12" customFormat="1" ht="23.25" customHeight="1">
      <c r="A89" s="12" t="s">
        <v>222</v>
      </c>
      <c r="C89" s="13">
        <v>1121</v>
      </c>
      <c r="D89" s="13"/>
      <c r="E89" s="13">
        <v>6214</v>
      </c>
      <c r="F89" s="13"/>
      <c r="G89" s="13">
        <v>840</v>
      </c>
      <c r="H89" s="13"/>
      <c r="I89" s="13">
        <v>5884</v>
      </c>
    </row>
    <row r="90" spans="1:9" s="12" customFormat="1" ht="23.25" customHeight="1">
      <c r="A90" s="12" t="s">
        <v>235</v>
      </c>
      <c r="C90" s="13">
        <v>0</v>
      </c>
      <c r="D90" s="13"/>
      <c r="E90" s="13">
        <v>-1858</v>
      </c>
      <c r="F90" s="13"/>
      <c r="G90" s="13">
        <v>0</v>
      </c>
      <c r="H90" s="13"/>
      <c r="I90" s="13">
        <v>0</v>
      </c>
    </row>
    <row r="91" spans="1:9" s="12" customFormat="1" ht="23.25" customHeight="1">
      <c r="A91" s="12" t="s">
        <v>208</v>
      </c>
      <c r="C91" s="15">
        <v>-175253</v>
      </c>
      <c r="D91" s="13"/>
      <c r="E91" s="15">
        <v>-72435</v>
      </c>
      <c r="F91" s="13"/>
      <c r="G91" s="15">
        <v>-1046</v>
      </c>
      <c r="H91" s="13"/>
      <c r="I91" s="15">
        <v>-10723</v>
      </c>
    </row>
    <row r="92" spans="1:9" s="12" customFormat="1" ht="23.25" customHeight="1">
      <c r="A92" s="90" t="s">
        <v>206</v>
      </c>
      <c r="C92" s="15">
        <f>SUM(C76:C91)</f>
        <v>488402</v>
      </c>
      <c r="D92" s="13"/>
      <c r="E92" s="15">
        <f>SUM(E76:E91)</f>
        <v>4239039</v>
      </c>
      <c r="F92" s="13"/>
      <c r="G92" s="15">
        <f>SUM(G76:G91)</f>
        <v>1685027</v>
      </c>
      <c r="H92" s="13"/>
      <c r="I92" s="15">
        <f>SUM(I76:I91)</f>
        <v>2209502</v>
      </c>
    </row>
    <row r="93" spans="1:9" s="12" customFormat="1" ht="23.25" customHeight="1">
      <c r="A93" s="90"/>
      <c r="C93" s="13"/>
      <c r="D93" s="13"/>
      <c r="E93" s="13"/>
      <c r="F93" s="13"/>
      <c r="G93" s="13"/>
      <c r="H93" s="13"/>
      <c r="I93" s="13"/>
    </row>
    <row r="94" spans="1:9" s="12" customFormat="1" ht="23.25" customHeight="1">
      <c r="A94" s="14" t="s">
        <v>209</v>
      </c>
      <c r="C94" s="13"/>
      <c r="D94" s="13"/>
      <c r="E94" s="13"/>
      <c r="F94" s="13"/>
      <c r="G94" s="13"/>
      <c r="H94" s="13"/>
      <c r="I94" s="13"/>
    </row>
    <row r="95" spans="1:9" ht="23.25" customHeight="1">
      <c r="A95" s="11"/>
      <c r="B95" s="63"/>
      <c r="C95" s="63"/>
      <c r="D95" s="63"/>
      <c r="E95" s="63"/>
      <c r="F95" s="63"/>
      <c r="G95" s="8"/>
      <c r="H95" s="8"/>
      <c r="I95" s="16" t="s">
        <v>68</v>
      </c>
    </row>
    <row r="96" spans="1:9" s="12" customFormat="1" ht="23.25" customHeight="1">
      <c r="A96" s="6" t="s">
        <v>82</v>
      </c>
      <c r="B96" s="8"/>
      <c r="C96" s="8"/>
      <c r="D96" s="8"/>
      <c r="E96" s="8"/>
      <c r="F96" s="8"/>
      <c r="G96" s="8"/>
      <c r="H96" s="8"/>
      <c r="I96" s="8"/>
    </row>
    <row r="97" spans="1:9" s="12" customFormat="1" ht="23.25" customHeight="1">
      <c r="A97" s="67" t="s">
        <v>62</v>
      </c>
      <c r="B97" s="8"/>
      <c r="C97" s="8"/>
      <c r="D97" s="8"/>
      <c r="E97" s="8"/>
      <c r="F97" s="8"/>
      <c r="G97" s="8"/>
      <c r="H97" s="8"/>
      <c r="I97" s="8"/>
    </row>
    <row r="98" spans="1:9" s="12" customFormat="1" ht="23.25" customHeight="1">
      <c r="A98" s="67" t="s">
        <v>287</v>
      </c>
      <c r="B98" s="8"/>
      <c r="C98" s="8"/>
      <c r="D98" s="8"/>
      <c r="E98" s="8"/>
      <c r="F98" s="8"/>
      <c r="G98" s="8"/>
      <c r="H98" s="8"/>
      <c r="I98" s="8"/>
    </row>
    <row r="99" spans="1:9" s="12" customFormat="1" ht="23.25" customHeight="1">
      <c r="B99" s="54"/>
      <c r="C99" s="54"/>
      <c r="D99" s="54"/>
      <c r="E99" s="54"/>
      <c r="I99" s="16" t="s">
        <v>64</v>
      </c>
    </row>
    <row r="100" spans="1:9" s="90" customFormat="1" ht="23.25" customHeight="1">
      <c r="B100" s="102"/>
      <c r="C100" s="101"/>
      <c r="D100" s="101" t="s">
        <v>35</v>
      </c>
      <c r="E100" s="101"/>
      <c r="G100" s="104"/>
      <c r="H100" s="101" t="s">
        <v>36</v>
      </c>
      <c r="I100" s="104"/>
    </row>
    <row r="101" spans="1:9" s="12" customFormat="1" ht="23.25" customHeight="1">
      <c r="C101" s="82" t="s">
        <v>214</v>
      </c>
      <c r="D101" s="83"/>
      <c r="E101" s="82" t="s">
        <v>192</v>
      </c>
      <c r="F101" s="60"/>
      <c r="G101" s="82" t="s">
        <v>214</v>
      </c>
      <c r="H101" s="83"/>
      <c r="I101" s="82" t="s">
        <v>192</v>
      </c>
    </row>
    <row r="102" spans="1:9" s="12" customFormat="1" ht="23.25" customHeight="1">
      <c r="B102" s="60"/>
      <c r="C102" s="84"/>
      <c r="D102" s="83"/>
      <c r="E102" s="61" t="s">
        <v>252</v>
      </c>
      <c r="F102" s="60"/>
      <c r="G102" s="84"/>
      <c r="H102" s="83"/>
      <c r="I102" s="61" t="s">
        <v>252</v>
      </c>
    </row>
    <row r="103" spans="1:9" s="12" customFormat="1" ht="23.25" customHeight="1">
      <c r="A103" s="90" t="s">
        <v>48</v>
      </c>
      <c r="C103" s="13"/>
      <c r="D103" s="13"/>
      <c r="E103" s="13"/>
      <c r="F103" s="13"/>
      <c r="G103" s="13"/>
      <c r="H103" s="13"/>
      <c r="I103" s="13"/>
    </row>
    <row r="104" spans="1:9" s="12" customFormat="1" ht="23.25" customHeight="1">
      <c r="A104" s="12" t="s">
        <v>186</v>
      </c>
      <c r="C104" s="13">
        <v>-308243</v>
      </c>
      <c r="D104" s="13"/>
      <c r="E104" s="13">
        <v>-551564</v>
      </c>
      <c r="F104" s="13"/>
      <c r="G104" s="13">
        <v>0</v>
      </c>
      <c r="H104" s="13"/>
      <c r="I104" s="13">
        <v>0</v>
      </c>
    </row>
    <row r="105" spans="1:9" s="12" customFormat="1" ht="23.25" customHeight="1">
      <c r="A105" s="12" t="s">
        <v>226</v>
      </c>
      <c r="C105" s="13">
        <v>680616</v>
      </c>
      <c r="D105" s="13"/>
      <c r="E105" s="13">
        <v>0</v>
      </c>
      <c r="F105" s="13"/>
      <c r="G105" s="13">
        <v>861654</v>
      </c>
      <c r="H105" s="13"/>
      <c r="I105" s="13">
        <v>2148327</v>
      </c>
    </row>
    <row r="106" spans="1:9" s="12" customFormat="1" ht="23.25" customHeight="1">
      <c r="A106" s="12" t="s">
        <v>165</v>
      </c>
      <c r="C106" s="13">
        <v>-81778</v>
      </c>
      <c r="D106" s="13"/>
      <c r="E106" s="13">
        <v>-74768</v>
      </c>
      <c r="F106" s="13"/>
      <c r="G106" s="13">
        <v>-77930</v>
      </c>
      <c r="H106" s="13"/>
      <c r="I106" s="13">
        <v>-72368</v>
      </c>
    </row>
    <row r="107" spans="1:9" s="12" customFormat="1" ht="23.25" customHeight="1">
      <c r="A107" s="12" t="s">
        <v>229</v>
      </c>
      <c r="C107" s="13">
        <v>973238</v>
      </c>
      <c r="D107" s="13"/>
      <c r="E107" s="13">
        <v>1671325</v>
      </c>
      <c r="F107" s="13"/>
      <c r="G107" s="13">
        <v>973238</v>
      </c>
      <c r="H107" s="13"/>
      <c r="I107" s="13">
        <v>1671325</v>
      </c>
    </row>
    <row r="108" spans="1:9" s="12" customFormat="1" ht="23.25" customHeight="1">
      <c r="A108" s="12" t="s">
        <v>230</v>
      </c>
      <c r="C108" s="13">
        <v>-637089</v>
      </c>
      <c r="D108" s="13"/>
      <c r="E108" s="13">
        <v>-1280206</v>
      </c>
      <c r="F108" s="13"/>
      <c r="G108" s="13">
        <v>-637089</v>
      </c>
      <c r="H108" s="13"/>
      <c r="I108" s="13">
        <v>-1280206</v>
      </c>
    </row>
    <row r="109" spans="1:9" s="12" customFormat="1" ht="23.25" customHeight="1">
      <c r="A109" s="12" t="s">
        <v>231</v>
      </c>
      <c r="C109" s="13">
        <v>4913413</v>
      </c>
      <c r="D109" s="13"/>
      <c r="E109" s="13">
        <v>775823</v>
      </c>
      <c r="F109" s="13"/>
      <c r="G109" s="13">
        <v>2145038</v>
      </c>
      <c r="H109" s="13"/>
      <c r="I109" s="13">
        <v>277108</v>
      </c>
    </row>
    <row r="110" spans="1:9" s="12" customFormat="1" ht="23.25" customHeight="1">
      <c r="A110" s="12" t="s">
        <v>232</v>
      </c>
      <c r="C110" s="13">
        <v>-2133443</v>
      </c>
      <c r="D110" s="13"/>
      <c r="E110" s="13">
        <v>-1224726</v>
      </c>
      <c r="F110" s="13"/>
      <c r="G110" s="13">
        <v>-985272</v>
      </c>
      <c r="H110" s="13"/>
      <c r="I110" s="13">
        <v>-111705</v>
      </c>
    </row>
    <row r="111" spans="1:9" s="12" customFormat="1" ht="23.25" customHeight="1">
      <c r="A111" s="12" t="s">
        <v>255</v>
      </c>
      <c r="C111" s="13">
        <v>1770000</v>
      </c>
      <c r="D111" s="13"/>
      <c r="E111" s="13">
        <v>0</v>
      </c>
      <c r="F111" s="13"/>
      <c r="G111" s="13">
        <v>1770000</v>
      </c>
      <c r="H111" s="13"/>
      <c r="I111" s="13">
        <v>0</v>
      </c>
    </row>
    <row r="112" spans="1:9" s="12" customFormat="1" ht="23.25" customHeight="1">
      <c r="A112" s="12" t="s">
        <v>170</v>
      </c>
      <c r="C112" s="13">
        <v>-5264100</v>
      </c>
      <c r="D112" s="13"/>
      <c r="E112" s="13">
        <v>-7056500</v>
      </c>
      <c r="F112" s="13"/>
      <c r="G112" s="13">
        <v>-5264100</v>
      </c>
      <c r="H112" s="13"/>
      <c r="I112" s="13">
        <v>-7056500</v>
      </c>
    </row>
    <row r="113" spans="1:9" s="12" customFormat="1" ht="23.25" customHeight="1">
      <c r="A113" s="12" t="s">
        <v>86</v>
      </c>
      <c r="C113" s="13">
        <v>-110064</v>
      </c>
      <c r="D113" s="13"/>
      <c r="E113" s="13">
        <v>-20049</v>
      </c>
      <c r="F113" s="13"/>
      <c r="G113" s="13">
        <v>-83624</v>
      </c>
      <c r="H113" s="13"/>
      <c r="I113" s="13">
        <v>-20049</v>
      </c>
    </row>
    <row r="114" spans="1:9" s="12" customFormat="1" ht="23.25" customHeight="1">
      <c r="A114" s="12" t="s">
        <v>177</v>
      </c>
      <c r="C114" s="13">
        <v>-569446</v>
      </c>
      <c r="D114" s="13"/>
      <c r="E114" s="13">
        <v>-701755</v>
      </c>
      <c r="F114" s="13"/>
      <c r="G114" s="13">
        <v>-453360</v>
      </c>
      <c r="H114" s="13"/>
      <c r="I114" s="13">
        <v>-1086005</v>
      </c>
    </row>
    <row r="115" spans="1:9" s="12" customFormat="1" ht="23.25" customHeight="1">
      <c r="A115" s="12" t="s">
        <v>178</v>
      </c>
      <c r="C115" s="13">
        <v>-208993</v>
      </c>
      <c r="D115" s="13"/>
      <c r="E115" s="13">
        <v>-230177</v>
      </c>
      <c r="F115" s="13"/>
      <c r="G115" s="13">
        <v>-208993</v>
      </c>
      <c r="H115" s="13"/>
      <c r="I115" s="13">
        <v>-230177</v>
      </c>
    </row>
    <row r="116" spans="1:9" s="12" customFormat="1" ht="23.25" customHeight="1">
      <c r="A116" s="90" t="s">
        <v>207</v>
      </c>
      <c r="C116" s="87">
        <f>SUM(C104:C115)</f>
        <v>-975889</v>
      </c>
      <c r="D116" s="13"/>
      <c r="E116" s="87">
        <f>SUM(E104:E115)</f>
        <v>-8692597</v>
      </c>
      <c r="F116" s="13"/>
      <c r="G116" s="87">
        <f>SUM(G104:G115)</f>
        <v>-1960438</v>
      </c>
      <c r="H116" s="13"/>
      <c r="I116" s="87">
        <f>SUM(I104:I115)</f>
        <v>-5760250</v>
      </c>
    </row>
    <row r="117" spans="1:9" s="12" customFormat="1" ht="23.25" customHeight="1">
      <c r="A117" s="90" t="s">
        <v>303</v>
      </c>
      <c r="C117" s="13">
        <f>SUM(C74,C92,C116)</f>
        <v>298394</v>
      </c>
      <c r="D117" s="13"/>
      <c r="E117" s="13">
        <f>SUM(E74,E92,E116)</f>
        <v>-4037273</v>
      </c>
      <c r="F117" s="13"/>
      <c r="G117" s="13">
        <f>SUM(G74,G92,G116)</f>
        <v>-222837</v>
      </c>
      <c r="H117" s="13"/>
      <c r="I117" s="13">
        <f>SUM(I74,I92,I116)</f>
        <v>-3361551</v>
      </c>
    </row>
    <row r="118" spans="1:9" s="12" customFormat="1" ht="23.25" customHeight="1">
      <c r="A118" s="12" t="s">
        <v>126</v>
      </c>
      <c r="C118" s="15">
        <v>1149729</v>
      </c>
      <c r="D118" s="13"/>
      <c r="E118" s="15">
        <v>4678805</v>
      </c>
      <c r="F118" s="13"/>
      <c r="G118" s="5">
        <v>728550</v>
      </c>
      <c r="H118" s="13"/>
      <c r="I118" s="15">
        <v>3594900</v>
      </c>
    </row>
    <row r="119" spans="1:9" s="12" customFormat="1" ht="23.25" customHeight="1" thickBot="1">
      <c r="A119" s="90" t="s">
        <v>127</v>
      </c>
      <c r="C119" s="78">
        <f>SUM(C117:C118)</f>
        <v>1448123</v>
      </c>
      <c r="D119" s="13"/>
      <c r="E119" s="78">
        <f>SUM(E117:E118)</f>
        <v>641532</v>
      </c>
      <c r="F119" s="13"/>
      <c r="G119" s="78">
        <f>SUM(G117:G118)</f>
        <v>505713</v>
      </c>
      <c r="H119" s="13"/>
      <c r="I119" s="78">
        <f>SUM(I117:I118)</f>
        <v>233349</v>
      </c>
    </row>
    <row r="120" spans="1:9" s="12" customFormat="1" ht="23.25" customHeight="1" thickTop="1">
      <c r="A120" s="90"/>
      <c r="C120" s="13">
        <f>SUM(C119-BS!D11)</f>
        <v>0</v>
      </c>
      <c r="D120" s="13"/>
      <c r="E120" s="13"/>
      <c r="F120" s="13"/>
      <c r="G120" s="13">
        <f>SUM(G119-BS!H11)</f>
        <v>0</v>
      </c>
      <c r="H120" s="13"/>
      <c r="I120" s="13"/>
    </row>
    <row r="121" spans="1:9" s="12" customFormat="1" ht="23.25" customHeight="1">
      <c r="A121" s="90" t="s">
        <v>49</v>
      </c>
    </row>
    <row r="122" spans="1:9" s="12" customFormat="1" ht="23.25" customHeight="1">
      <c r="A122" s="12" t="s">
        <v>50</v>
      </c>
      <c r="C122" s="75"/>
      <c r="D122" s="30"/>
      <c r="E122" s="75"/>
      <c r="F122" s="13"/>
      <c r="G122" s="75"/>
      <c r="H122" s="13"/>
      <c r="I122" s="75"/>
    </row>
    <row r="123" spans="1:9" s="12" customFormat="1" ht="23.25" customHeight="1">
      <c r="A123" s="12" t="s">
        <v>223</v>
      </c>
      <c r="C123" s="13"/>
      <c r="D123" s="13"/>
      <c r="E123" s="13"/>
      <c r="F123" s="13"/>
      <c r="G123" s="13"/>
      <c r="H123" s="13"/>
      <c r="I123" s="13"/>
    </row>
    <row r="124" spans="1:9" s="12" customFormat="1" ht="23.25" customHeight="1">
      <c r="A124" s="12" t="s">
        <v>161</v>
      </c>
      <c r="C124" s="13">
        <v>12623</v>
      </c>
      <c r="D124" s="13"/>
      <c r="E124" s="13">
        <v>-2807</v>
      </c>
      <c r="F124" s="13"/>
      <c r="G124" s="13">
        <v>0</v>
      </c>
      <c r="H124" s="13"/>
      <c r="I124" s="13">
        <v>0</v>
      </c>
    </row>
    <row r="125" spans="1:9" s="12" customFormat="1" ht="23.25" customHeight="1">
      <c r="A125" s="12" t="s">
        <v>203</v>
      </c>
      <c r="C125" s="13">
        <v>0</v>
      </c>
      <c r="D125" s="13"/>
      <c r="E125" s="13">
        <v>3007</v>
      </c>
      <c r="F125" s="13"/>
      <c r="G125" s="13">
        <v>0</v>
      </c>
      <c r="H125" s="13"/>
      <c r="I125" s="13">
        <v>0</v>
      </c>
    </row>
    <row r="126" spans="1:9" s="12" customFormat="1" ht="23.25" customHeight="1">
      <c r="A126" s="12" t="s">
        <v>264</v>
      </c>
      <c r="C126" s="13">
        <v>19037</v>
      </c>
      <c r="D126" s="13"/>
      <c r="E126" s="13">
        <v>0</v>
      </c>
      <c r="F126" s="13"/>
      <c r="G126" s="13">
        <v>0</v>
      </c>
      <c r="H126" s="13"/>
      <c r="I126" s="13">
        <v>0</v>
      </c>
    </row>
    <row r="127" spans="1:9" s="12" customFormat="1" ht="23.25" customHeight="1">
      <c r="A127" s="12" t="s">
        <v>256</v>
      </c>
      <c r="C127" s="13">
        <v>7566</v>
      </c>
      <c r="D127" s="13"/>
      <c r="E127" s="13">
        <v>0</v>
      </c>
      <c r="F127" s="13"/>
      <c r="G127" s="13">
        <v>7318</v>
      </c>
      <c r="H127" s="13"/>
      <c r="I127" s="13">
        <v>0</v>
      </c>
    </row>
    <row r="128" spans="1:9" s="12" customFormat="1" ht="23.25" customHeight="1">
      <c r="A128" s="12" t="s">
        <v>268</v>
      </c>
      <c r="C128" s="13">
        <v>1396790</v>
      </c>
      <c r="D128" s="13"/>
      <c r="E128" s="13">
        <v>0</v>
      </c>
      <c r="F128" s="13"/>
      <c r="G128" s="13">
        <v>0</v>
      </c>
      <c r="H128" s="13"/>
      <c r="I128" s="13">
        <v>0</v>
      </c>
    </row>
    <row r="129" spans="1:9" s="12" customFormat="1" ht="23.25" customHeight="1">
      <c r="A129" s="12" t="s">
        <v>301</v>
      </c>
      <c r="C129" s="13">
        <v>393970</v>
      </c>
      <c r="D129" s="13"/>
      <c r="E129" s="13">
        <v>0</v>
      </c>
      <c r="F129" s="13"/>
      <c r="G129" s="13">
        <v>0</v>
      </c>
      <c r="H129" s="13"/>
      <c r="I129" s="13">
        <v>0</v>
      </c>
    </row>
    <row r="130" spans="1:9" s="12" customFormat="1" ht="23.25" customHeight="1">
      <c r="A130" s="12" t="s">
        <v>302</v>
      </c>
      <c r="C130" s="13">
        <v>7947</v>
      </c>
      <c r="D130" s="13"/>
      <c r="E130" s="13">
        <v>0</v>
      </c>
      <c r="F130" s="13"/>
      <c r="G130" s="13">
        <v>0</v>
      </c>
      <c r="H130" s="13"/>
      <c r="I130" s="13">
        <v>0</v>
      </c>
    </row>
    <row r="131" spans="1:9" s="12" customFormat="1" ht="23.25" customHeight="1">
      <c r="A131" s="12" t="s">
        <v>307</v>
      </c>
      <c r="C131" s="13"/>
      <c r="D131" s="13"/>
      <c r="E131" s="13"/>
      <c r="F131" s="13"/>
      <c r="G131" s="13"/>
      <c r="H131" s="13"/>
      <c r="I131" s="13"/>
    </row>
    <row r="132" spans="1:9" s="12" customFormat="1" ht="23.25" customHeight="1">
      <c r="A132" s="12" t="s">
        <v>308</v>
      </c>
      <c r="C132" s="13">
        <v>0</v>
      </c>
      <c r="D132" s="13"/>
      <c r="E132" s="13">
        <v>0</v>
      </c>
      <c r="F132" s="13"/>
      <c r="G132" s="13">
        <v>2099097</v>
      </c>
      <c r="H132" s="13"/>
      <c r="I132" s="13">
        <v>1790093</v>
      </c>
    </row>
    <row r="133" spans="1:9" s="12" customFormat="1" ht="23.25" customHeight="1">
      <c r="A133" s="12" t="s">
        <v>309</v>
      </c>
      <c r="C133" s="13">
        <v>0</v>
      </c>
      <c r="D133" s="13"/>
      <c r="E133" s="13">
        <v>0</v>
      </c>
      <c r="F133" s="13"/>
      <c r="G133" s="13">
        <v>116500</v>
      </c>
      <c r="H133" s="13"/>
      <c r="I133" s="13">
        <v>0</v>
      </c>
    </row>
    <row r="134" spans="1:9" s="12" customFormat="1" ht="23.25" customHeight="1">
      <c r="A134" s="90"/>
      <c r="C134" s="13"/>
      <c r="D134" s="13"/>
      <c r="E134" s="13"/>
      <c r="F134" s="13"/>
      <c r="G134" s="13"/>
      <c r="H134" s="13"/>
      <c r="I134" s="13"/>
    </row>
    <row r="135" spans="1:9" s="12" customFormat="1" ht="23.25" customHeight="1">
      <c r="A135" s="14" t="s">
        <v>209</v>
      </c>
    </row>
  </sheetData>
  <mergeCells count="2">
    <mergeCell ref="C6:E6"/>
    <mergeCell ref="G6:I6"/>
  </mergeCells>
  <printOptions gridLinesSet="0"/>
  <pageMargins left="0.78740157480314965" right="0.39370078740157483" top="0.78740157480314965" bottom="0.39370078740157483" header="0.19685039370078741" footer="0.19685039370078741"/>
  <pageSetup paperSize="9" scale="65" fitToHeight="0" orientation="portrait" r:id="rId1"/>
  <headerFooter alignWithMargins="0"/>
  <rowBreaks count="2" manualBreakCount="2">
    <brk id="43" max="16383" man="1"/>
    <brk id="9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21.7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21.7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21.7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21.7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21.7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21.7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14"/>
  <sheetViews>
    <sheetView showGridLines="0" view="pageBreakPreview" topLeftCell="A96" zoomScale="90" zoomScaleNormal="70" zoomScaleSheetLayoutView="90" workbookViewId="0">
      <selection activeCell="D102" sqref="D102"/>
    </sheetView>
  </sheetViews>
  <sheetFormatPr defaultColWidth="10.5703125" defaultRowHeight="23.25"/>
  <cols>
    <col min="1" max="1" width="54" style="9" customWidth="1"/>
    <col min="2" max="2" width="8.7109375" style="9" customWidth="1"/>
    <col min="3" max="3" width="1.85546875" style="9" customWidth="1"/>
    <col min="4" max="4" width="15.28515625" style="9" bestFit="1" customWidth="1"/>
    <col min="5" max="5" width="1.85546875" style="9" customWidth="1"/>
    <col min="6" max="6" width="14.5703125" style="9" customWidth="1"/>
    <col min="7" max="7" width="1.85546875" style="9" customWidth="1"/>
    <col min="8" max="8" width="16.28515625" style="12" bestFit="1" customWidth="1"/>
    <col min="9" max="9" width="1.85546875" style="9" customWidth="1"/>
    <col min="10" max="10" width="15.28515625" style="12" bestFit="1" customWidth="1"/>
    <col min="11" max="11" width="11.5703125" style="9" bestFit="1" customWidth="1"/>
    <col min="12" max="16384" width="10.5703125" style="9"/>
  </cols>
  <sheetData>
    <row r="1" spans="1:13">
      <c r="A1" s="6" t="s">
        <v>82</v>
      </c>
      <c r="B1" s="7"/>
      <c r="C1" s="7"/>
      <c r="D1" s="7"/>
      <c r="E1" s="7"/>
      <c r="F1" s="7"/>
      <c r="G1" s="7"/>
      <c r="H1" s="8"/>
      <c r="I1" s="7"/>
      <c r="J1" s="8"/>
      <c r="K1" s="8"/>
      <c r="L1" s="8"/>
      <c r="M1" s="8"/>
    </row>
    <row r="2" spans="1:13" s="10" customFormat="1">
      <c r="A2" s="6" t="s">
        <v>196</v>
      </c>
      <c r="B2" s="7"/>
      <c r="C2" s="7"/>
      <c r="D2" s="7"/>
      <c r="E2" s="7"/>
      <c r="F2" s="7"/>
      <c r="G2" s="7"/>
      <c r="H2" s="8"/>
      <c r="I2" s="7"/>
      <c r="J2" s="8"/>
    </row>
    <row r="3" spans="1:13" s="10" customFormat="1">
      <c r="A3" s="6" t="s">
        <v>282</v>
      </c>
      <c r="B3" s="7"/>
      <c r="C3" s="7"/>
      <c r="D3" s="7"/>
      <c r="E3" s="7"/>
      <c r="F3" s="7"/>
      <c r="G3" s="7"/>
      <c r="H3" s="8"/>
      <c r="I3" s="7"/>
      <c r="J3" s="8"/>
    </row>
    <row r="4" spans="1:13" s="10" customFormat="1">
      <c r="A4" s="8"/>
      <c r="B4" s="11"/>
      <c r="C4" s="53"/>
      <c r="D4" s="12"/>
      <c r="E4" s="53"/>
      <c r="F4" s="11"/>
      <c r="G4" s="53"/>
      <c r="H4" s="54"/>
      <c r="I4" s="53"/>
      <c r="J4" s="54" t="s">
        <v>64</v>
      </c>
    </row>
    <row r="5" spans="1:13" s="10" customFormat="1">
      <c r="A5" s="55"/>
      <c r="B5" s="56"/>
      <c r="C5" s="55"/>
      <c r="D5" s="105" t="s">
        <v>35</v>
      </c>
      <c r="E5" s="105"/>
      <c r="F5" s="105"/>
      <c r="G5" s="55"/>
      <c r="H5" s="106" t="s">
        <v>36</v>
      </c>
      <c r="I5" s="106"/>
      <c r="J5" s="106"/>
    </row>
    <row r="6" spans="1:13">
      <c r="A6" s="7"/>
      <c r="B6" s="57" t="s">
        <v>0</v>
      </c>
      <c r="C6" s="58"/>
      <c r="D6" s="59" t="s">
        <v>283</v>
      </c>
      <c r="E6" s="58"/>
      <c r="F6" s="59" t="s">
        <v>210</v>
      </c>
      <c r="G6" s="58"/>
      <c r="H6" s="59" t="s">
        <v>283</v>
      </c>
      <c r="I6" s="58"/>
      <c r="J6" s="59" t="s">
        <v>210</v>
      </c>
    </row>
    <row r="7" spans="1:13">
      <c r="A7" s="7"/>
      <c r="B7" s="60"/>
      <c r="C7" s="58"/>
      <c r="D7" s="61" t="s">
        <v>109</v>
      </c>
      <c r="E7" s="61"/>
      <c r="F7" s="61" t="s">
        <v>252</v>
      </c>
      <c r="G7" s="61"/>
      <c r="H7" s="61" t="s">
        <v>109</v>
      </c>
      <c r="I7" s="61"/>
      <c r="J7" s="61" t="s">
        <v>252</v>
      </c>
    </row>
    <row r="8" spans="1:13">
      <c r="A8" s="7"/>
      <c r="B8" s="60"/>
      <c r="C8" s="58"/>
      <c r="D8" s="61" t="s">
        <v>110</v>
      </c>
      <c r="E8" s="61"/>
      <c r="F8" s="61"/>
      <c r="G8" s="61"/>
      <c r="H8" s="61" t="s">
        <v>110</v>
      </c>
      <c r="I8" s="61"/>
      <c r="J8" s="61"/>
    </row>
    <row r="9" spans="1:13">
      <c r="A9" s="62" t="s">
        <v>22</v>
      </c>
      <c r="K9" s="1"/>
    </row>
    <row r="10" spans="1:13">
      <c r="A10" s="62" t="s">
        <v>10</v>
      </c>
      <c r="K10" s="1"/>
    </row>
    <row r="11" spans="1:13">
      <c r="A11" s="9" t="s">
        <v>25</v>
      </c>
      <c r="B11" s="63"/>
      <c r="C11" s="63"/>
      <c r="D11" s="64">
        <v>1448123</v>
      </c>
      <c r="E11" s="65"/>
      <c r="F11" s="64">
        <v>1149729</v>
      </c>
      <c r="G11" s="65"/>
      <c r="H11" s="64">
        <v>505713</v>
      </c>
      <c r="I11" s="65"/>
      <c r="J11" s="64">
        <v>728550</v>
      </c>
      <c r="K11" s="1"/>
    </row>
    <row r="12" spans="1:13">
      <c r="A12" s="9" t="s">
        <v>236</v>
      </c>
      <c r="B12" s="63" t="s">
        <v>248</v>
      </c>
      <c r="C12" s="63"/>
      <c r="D12" s="64">
        <v>185488</v>
      </c>
      <c r="E12" s="65"/>
      <c r="F12" s="13">
        <v>204956</v>
      </c>
      <c r="G12" s="65"/>
      <c r="H12" s="64">
        <v>565407</v>
      </c>
      <c r="I12" s="65"/>
      <c r="J12" s="13">
        <v>659413</v>
      </c>
      <c r="K12" s="1"/>
    </row>
    <row r="13" spans="1:13">
      <c r="A13" s="9" t="s">
        <v>91</v>
      </c>
      <c r="B13" s="63"/>
      <c r="C13" s="63"/>
      <c r="D13" s="13"/>
      <c r="E13" s="65"/>
      <c r="F13" s="13"/>
      <c r="G13" s="65"/>
      <c r="H13" s="13"/>
      <c r="I13" s="65"/>
      <c r="J13" s="13"/>
      <c r="K13" s="1"/>
    </row>
    <row r="14" spans="1:13">
      <c r="A14" s="9" t="s">
        <v>99</v>
      </c>
      <c r="B14" s="63">
        <v>3</v>
      </c>
      <c r="C14" s="63"/>
      <c r="D14" s="64">
        <v>192014</v>
      </c>
      <c r="E14" s="65"/>
      <c r="F14" s="13">
        <v>0</v>
      </c>
      <c r="G14" s="65"/>
      <c r="H14" s="64">
        <v>192014</v>
      </c>
      <c r="I14" s="65"/>
      <c r="J14" s="13">
        <v>0</v>
      </c>
      <c r="K14" s="1"/>
    </row>
    <row r="15" spans="1:13">
      <c r="A15" s="9" t="s">
        <v>150</v>
      </c>
      <c r="B15" s="63">
        <v>3</v>
      </c>
      <c r="C15" s="63"/>
      <c r="D15" s="64">
        <v>0</v>
      </c>
      <c r="E15" s="65"/>
      <c r="F15" s="64">
        <v>2555</v>
      </c>
      <c r="G15" s="65"/>
      <c r="H15" s="13">
        <v>0</v>
      </c>
      <c r="I15" s="65"/>
      <c r="J15" s="64">
        <v>215618</v>
      </c>
      <c r="K15" s="1"/>
    </row>
    <row r="16" spans="1:13">
      <c r="A16" s="9" t="s">
        <v>75</v>
      </c>
      <c r="B16" s="63">
        <v>5</v>
      </c>
      <c r="C16" s="63"/>
      <c r="D16" s="64">
        <v>16436243</v>
      </c>
      <c r="E16" s="65"/>
      <c r="F16" s="64">
        <v>17171898</v>
      </c>
      <c r="G16" s="65"/>
      <c r="H16" s="64">
        <v>1046397</v>
      </c>
      <c r="I16" s="65"/>
      <c r="J16" s="64">
        <v>1416464</v>
      </c>
      <c r="K16" s="1"/>
    </row>
    <row r="17" spans="1:11">
      <c r="A17" s="9" t="s">
        <v>132</v>
      </c>
      <c r="B17" s="63"/>
      <c r="C17" s="63"/>
      <c r="D17" s="64">
        <v>128129</v>
      </c>
      <c r="E17" s="65"/>
      <c r="F17" s="64">
        <v>108749</v>
      </c>
      <c r="G17" s="65"/>
      <c r="H17" s="64">
        <v>57</v>
      </c>
      <c r="I17" s="65"/>
      <c r="J17" s="64">
        <v>48</v>
      </c>
      <c r="K17" s="1"/>
    </row>
    <row r="18" spans="1:11">
      <c r="A18" s="9" t="s">
        <v>55</v>
      </c>
      <c r="B18" s="63"/>
      <c r="C18" s="63"/>
      <c r="D18" s="64">
        <v>39647</v>
      </c>
      <c r="E18" s="65"/>
      <c r="F18" s="64">
        <v>70377</v>
      </c>
      <c r="G18" s="65"/>
      <c r="H18" s="64">
        <v>7496</v>
      </c>
      <c r="I18" s="65"/>
      <c r="J18" s="64">
        <v>7559</v>
      </c>
      <c r="K18" s="1"/>
    </row>
    <row r="19" spans="1:11">
      <c r="A19" s="9" t="s">
        <v>159</v>
      </c>
      <c r="B19" s="63"/>
      <c r="C19" s="63"/>
      <c r="D19" s="64">
        <v>7740</v>
      </c>
      <c r="E19" s="65"/>
      <c r="F19" s="64">
        <v>6245</v>
      </c>
      <c r="G19" s="65"/>
      <c r="H19" s="64">
        <v>1665</v>
      </c>
      <c r="I19" s="65"/>
      <c r="J19" s="64">
        <v>1662</v>
      </c>
      <c r="K19" s="1"/>
    </row>
    <row r="20" spans="1:11">
      <c r="A20" s="9" t="s">
        <v>18</v>
      </c>
      <c r="B20" s="63"/>
      <c r="C20" s="63"/>
      <c r="D20" s="64">
        <v>426140</v>
      </c>
      <c r="E20" s="13"/>
      <c r="F20" s="64">
        <v>220860</v>
      </c>
      <c r="G20" s="65"/>
      <c r="H20" s="64">
        <v>316387</v>
      </c>
      <c r="I20" s="65"/>
      <c r="J20" s="64">
        <v>163902</v>
      </c>
      <c r="K20" s="1"/>
    </row>
    <row r="21" spans="1:11">
      <c r="A21" s="62" t="s">
        <v>11</v>
      </c>
      <c r="B21" s="63"/>
      <c r="C21" s="63"/>
      <c r="D21" s="66">
        <f>SUM(D11:D20)</f>
        <v>18863524</v>
      </c>
      <c r="E21" s="13"/>
      <c r="F21" s="66">
        <f>SUM(F11:F20)</f>
        <v>18935369</v>
      </c>
      <c r="G21" s="13"/>
      <c r="H21" s="66">
        <f>SUM(H11:H20)</f>
        <v>2635136</v>
      </c>
      <c r="I21" s="13"/>
      <c r="J21" s="66">
        <f>SUM(J11:J20)</f>
        <v>3193216</v>
      </c>
      <c r="K21" s="1"/>
    </row>
    <row r="22" spans="1:11">
      <c r="A22" s="67" t="s">
        <v>12</v>
      </c>
      <c r="B22" s="63"/>
      <c r="C22" s="63"/>
      <c r="D22" s="68"/>
      <c r="E22" s="65"/>
      <c r="F22" s="68"/>
      <c r="G22" s="65"/>
      <c r="H22" s="68"/>
      <c r="I22" s="65"/>
      <c r="J22" s="13"/>
      <c r="K22" s="1"/>
    </row>
    <row r="23" spans="1:11">
      <c r="A23" s="9" t="s">
        <v>155</v>
      </c>
      <c r="B23" s="63">
        <v>6</v>
      </c>
      <c r="C23" s="63"/>
      <c r="D23" s="64">
        <v>243612</v>
      </c>
      <c r="E23" s="65"/>
      <c r="F23" s="64">
        <v>197072</v>
      </c>
      <c r="G23" s="65"/>
      <c r="H23" s="64">
        <v>111000</v>
      </c>
      <c r="I23" s="65"/>
      <c r="J23" s="64">
        <v>78000</v>
      </c>
      <c r="K23" s="69"/>
    </row>
    <row r="24" spans="1:11">
      <c r="A24" s="9" t="s">
        <v>141</v>
      </c>
      <c r="B24" s="63" t="s">
        <v>261</v>
      </c>
      <c r="C24" s="63"/>
      <c r="D24" s="64">
        <v>363596</v>
      </c>
      <c r="E24" s="65"/>
      <c r="F24" s="64">
        <v>383402</v>
      </c>
      <c r="G24" s="65"/>
      <c r="H24" s="64">
        <v>54315</v>
      </c>
      <c r="I24" s="65"/>
      <c r="J24" s="64">
        <v>35274</v>
      </c>
      <c r="K24" s="69"/>
    </row>
    <row r="25" spans="1:11">
      <c r="A25" s="9" t="s">
        <v>76</v>
      </c>
      <c r="B25" s="63">
        <v>8</v>
      </c>
      <c r="C25" s="63"/>
      <c r="D25" s="64">
        <v>0</v>
      </c>
      <c r="E25" s="65"/>
      <c r="F25" s="64">
        <v>0</v>
      </c>
      <c r="G25" s="65"/>
      <c r="H25" s="64">
        <v>4475612</v>
      </c>
      <c r="I25" s="65"/>
      <c r="J25" s="64">
        <v>7314091</v>
      </c>
      <c r="K25" s="69"/>
    </row>
    <row r="26" spans="1:11">
      <c r="A26" s="9" t="s">
        <v>90</v>
      </c>
      <c r="B26" s="63" t="s">
        <v>257</v>
      </c>
      <c r="C26" s="63"/>
      <c r="D26" s="64">
        <v>4034843</v>
      </c>
      <c r="E26" s="65"/>
      <c r="F26" s="64">
        <v>3976014</v>
      </c>
      <c r="G26" s="65"/>
      <c r="H26" s="64">
        <v>3123638</v>
      </c>
      <c r="I26" s="65"/>
      <c r="J26" s="64">
        <v>3126338</v>
      </c>
      <c r="K26" s="69"/>
    </row>
    <row r="27" spans="1:11">
      <c r="A27" s="9" t="s">
        <v>116</v>
      </c>
      <c r="B27" s="63"/>
      <c r="C27" s="63"/>
      <c r="D27" s="64"/>
      <c r="E27" s="65"/>
      <c r="F27" s="64"/>
      <c r="G27" s="65"/>
      <c r="H27" s="64"/>
      <c r="I27" s="65"/>
      <c r="J27" s="64"/>
      <c r="K27" s="69"/>
    </row>
    <row r="28" spans="1:11">
      <c r="A28" s="9" t="s">
        <v>117</v>
      </c>
      <c r="B28" s="63">
        <v>3</v>
      </c>
      <c r="C28" s="63"/>
      <c r="D28" s="64">
        <v>1123586</v>
      </c>
      <c r="E28" s="65"/>
      <c r="F28" s="13">
        <v>1858057</v>
      </c>
      <c r="G28" s="65"/>
      <c r="H28" s="64">
        <v>894985</v>
      </c>
      <c r="I28" s="65"/>
      <c r="J28" s="13">
        <v>1539266</v>
      </c>
      <c r="K28" s="69"/>
    </row>
    <row r="29" spans="1:11">
      <c r="A29" s="9" t="s">
        <v>150</v>
      </c>
      <c r="B29" s="63">
        <v>3</v>
      </c>
      <c r="C29" s="63"/>
      <c r="D29" s="64">
        <v>0</v>
      </c>
      <c r="E29" s="65"/>
      <c r="F29" s="13">
        <v>0</v>
      </c>
      <c r="G29" s="65"/>
      <c r="H29" s="64">
        <v>13044447</v>
      </c>
      <c r="I29" s="65"/>
      <c r="J29" s="13">
        <v>13178638</v>
      </c>
      <c r="K29" s="69"/>
    </row>
    <row r="30" spans="1:11">
      <c r="A30" s="9" t="s">
        <v>169</v>
      </c>
      <c r="B30" s="63">
        <v>25</v>
      </c>
      <c r="C30" s="63"/>
      <c r="D30" s="64">
        <v>1303463</v>
      </c>
      <c r="E30" s="65"/>
      <c r="F30" s="13">
        <v>1677931</v>
      </c>
      <c r="G30" s="65"/>
      <c r="H30" s="64">
        <v>0</v>
      </c>
      <c r="I30" s="65"/>
      <c r="J30" s="13">
        <v>0</v>
      </c>
      <c r="K30" s="69"/>
    </row>
    <row r="31" spans="1:11">
      <c r="A31" s="9" t="s">
        <v>84</v>
      </c>
      <c r="B31" s="63" t="s">
        <v>258</v>
      </c>
      <c r="C31" s="63"/>
      <c r="D31" s="64">
        <v>1884922</v>
      </c>
      <c r="E31" s="65"/>
      <c r="F31" s="64">
        <v>615780</v>
      </c>
      <c r="G31" s="65"/>
      <c r="H31" s="64">
        <v>366881</v>
      </c>
      <c r="I31" s="65"/>
      <c r="J31" s="64">
        <v>349188</v>
      </c>
      <c r="K31" s="69"/>
    </row>
    <row r="32" spans="1:11">
      <c r="A32" s="9" t="s">
        <v>77</v>
      </c>
      <c r="B32" s="63">
        <v>11</v>
      </c>
      <c r="C32" s="63"/>
      <c r="D32" s="64">
        <v>440271</v>
      </c>
      <c r="E32" s="65"/>
      <c r="F32" s="64">
        <v>292515</v>
      </c>
      <c r="G32" s="65"/>
      <c r="H32" s="64">
        <v>99914</v>
      </c>
      <c r="I32" s="65"/>
      <c r="J32" s="64">
        <v>115374</v>
      </c>
      <c r="K32" s="69"/>
    </row>
    <row r="33" spans="1:13">
      <c r="A33" s="9" t="s">
        <v>142</v>
      </c>
      <c r="B33" s="63">
        <v>12</v>
      </c>
      <c r="C33" s="63"/>
      <c r="D33" s="64">
        <v>35346</v>
      </c>
      <c r="E33" s="65"/>
      <c r="F33" s="64">
        <v>73050</v>
      </c>
      <c r="G33" s="65"/>
      <c r="H33" s="64">
        <v>23209</v>
      </c>
      <c r="I33" s="65"/>
      <c r="J33" s="64">
        <v>58431</v>
      </c>
      <c r="K33" s="69"/>
    </row>
    <row r="34" spans="1:13">
      <c r="A34" s="9" t="s">
        <v>78</v>
      </c>
      <c r="B34" s="63">
        <v>13</v>
      </c>
      <c r="C34" s="63"/>
      <c r="D34" s="64">
        <v>108705</v>
      </c>
      <c r="E34" s="65"/>
      <c r="F34" s="64">
        <v>145947</v>
      </c>
      <c r="G34" s="65"/>
      <c r="H34" s="64">
        <v>105737</v>
      </c>
      <c r="I34" s="65"/>
      <c r="J34" s="64">
        <v>142111</v>
      </c>
    </row>
    <row r="35" spans="1:13">
      <c r="A35" s="9" t="s">
        <v>85</v>
      </c>
      <c r="B35" s="63">
        <v>2</v>
      </c>
      <c r="C35" s="63"/>
      <c r="D35" s="64">
        <v>427793</v>
      </c>
      <c r="E35" s="65"/>
      <c r="F35" s="64">
        <v>453109</v>
      </c>
      <c r="G35" s="65"/>
      <c r="H35" s="64">
        <v>307722</v>
      </c>
      <c r="I35" s="65"/>
      <c r="J35" s="64">
        <v>336008</v>
      </c>
    </row>
    <row r="36" spans="1:13">
      <c r="A36" s="9" t="s">
        <v>19</v>
      </c>
      <c r="B36" s="63"/>
      <c r="C36" s="63"/>
      <c r="D36" s="70">
        <v>427680</v>
      </c>
      <c r="E36" s="13"/>
      <c r="F36" s="70">
        <v>428539</v>
      </c>
      <c r="G36" s="13"/>
      <c r="H36" s="70">
        <v>131728</v>
      </c>
      <c r="I36" s="13"/>
      <c r="J36" s="70">
        <v>131728</v>
      </c>
    </row>
    <row r="37" spans="1:13">
      <c r="A37" s="62" t="s">
        <v>13</v>
      </c>
      <c r="B37" s="63"/>
      <c r="C37" s="63"/>
      <c r="D37" s="64">
        <f>SUM(D23:D36)</f>
        <v>10393817</v>
      </c>
      <c r="E37" s="13"/>
      <c r="F37" s="64">
        <f>SUM(F23:F36)</f>
        <v>10101416</v>
      </c>
      <c r="G37" s="13"/>
      <c r="H37" s="64">
        <f>SUM(H23:H36)</f>
        <v>22739188</v>
      </c>
      <c r="I37" s="13"/>
      <c r="J37" s="64">
        <f>SUM(J23:J36)</f>
        <v>26404447</v>
      </c>
    </row>
    <row r="38" spans="1:13" ht="24" thickBot="1">
      <c r="A38" s="62" t="s">
        <v>1</v>
      </c>
      <c r="B38" s="63"/>
      <c r="C38" s="63"/>
      <c r="D38" s="71">
        <f>SUM(D37,D21)</f>
        <v>29257341</v>
      </c>
      <c r="E38" s="13"/>
      <c r="F38" s="71">
        <f>SUM(F37,F21)</f>
        <v>29036785</v>
      </c>
      <c r="G38" s="13"/>
      <c r="H38" s="71">
        <f>SUM(H37,H21)</f>
        <v>25374324</v>
      </c>
      <c r="I38" s="13"/>
      <c r="J38" s="71">
        <f>SUM(J37,J21)</f>
        <v>29597663</v>
      </c>
      <c r="K38" s="1"/>
    </row>
    <row r="39" spans="1:13" ht="24" thickTop="1">
      <c r="A39" s="7"/>
      <c r="B39" s="60"/>
      <c r="C39" s="58"/>
      <c r="D39" s="61"/>
      <c r="E39" s="61"/>
      <c r="F39" s="61"/>
      <c r="G39" s="61"/>
      <c r="H39" s="61"/>
      <c r="I39" s="61"/>
      <c r="J39" s="61"/>
    </row>
    <row r="40" spans="1:13">
      <c r="A40" s="14" t="s">
        <v>209</v>
      </c>
      <c r="B40" s="63"/>
      <c r="C40" s="63"/>
      <c r="D40" s="63"/>
      <c r="E40" s="63"/>
      <c r="F40" s="63"/>
      <c r="G40" s="63"/>
      <c r="I40" s="63"/>
    </row>
    <row r="41" spans="1:13">
      <c r="A41" s="6" t="s">
        <v>82</v>
      </c>
      <c r="B41" s="7"/>
      <c r="C41" s="7"/>
      <c r="D41" s="7"/>
      <c r="E41" s="7"/>
      <c r="F41" s="7"/>
      <c r="G41" s="7"/>
      <c r="H41" s="8"/>
      <c r="I41" s="7"/>
      <c r="J41" s="8"/>
      <c r="K41" s="8"/>
      <c r="L41" s="8"/>
      <c r="M41" s="8"/>
    </row>
    <row r="42" spans="1:13" s="10" customFormat="1">
      <c r="A42" s="6" t="s">
        <v>197</v>
      </c>
      <c r="B42" s="7"/>
      <c r="C42" s="7"/>
      <c r="D42" s="7"/>
      <c r="E42" s="7"/>
      <c r="F42" s="7"/>
      <c r="G42" s="7"/>
      <c r="H42" s="8"/>
      <c r="I42" s="7"/>
      <c r="J42" s="8"/>
    </row>
    <row r="43" spans="1:13" s="10" customFormat="1">
      <c r="A43" s="6" t="s">
        <v>282</v>
      </c>
      <c r="B43" s="7"/>
      <c r="C43" s="7"/>
      <c r="D43" s="7"/>
      <c r="E43" s="7"/>
      <c r="F43" s="7"/>
      <c r="G43" s="7"/>
      <c r="H43" s="8"/>
      <c r="I43" s="7"/>
      <c r="J43" s="8"/>
    </row>
    <row r="44" spans="1:13" s="10" customFormat="1">
      <c r="A44" s="8"/>
      <c r="B44" s="11"/>
      <c r="C44" s="53"/>
      <c r="D44" s="12"/>
      <c r="E44" s="53"/>
      <c r="F44" s="11"/>
      <c r="G44" s="53"/>
      <c r="H44" s="54"/>
      <c r="I44" s="53"/>
      <c r="J44" s="54" t="s">
        <v>64</v>
      </c>
    </row>
    <row r="45" spans="1:13" s="10" customFormat="1">
      <c r="A45" s="55"/>
      <c r="B45" s="56"/>
      <c r="C45" s="55"/>
      <c r="D45" s="105" t="s">
        <v>35</v>
      </c>
      <c r="E45" s="105"/>
      <c r="F45" s="105"/>
      <c r="G45" s="55"/>
      <c r="H45" s="106" t="s">
        <v>36</v>
      </c>
      <c r="I45" s="106"/>
      <c r="J45" s="106"/>
    </row>
    <row r="46" spans="1:13">
      <c r="A46" s="7"/>
      <c r="B46" s="57" t="s">
        <v>0</v>
      </c>
      <c r="C46" s="58"/>
      <c r="D46" s="59" t="s">
        <v>283</v>
      </c>
      <c r="E46" s="58"/>
      <c r="F46" s="59" t="s">
        <v>210</v>
      </c>
      <c r="G46" s="58"/>
      <c r="H46" s="59" t="s">
        <v>283</v>
      </c>
      <c r="I46" s="58"/>
      <c r="J46" s="59" t="s">
        <v>210</v>
      </c>
    </row>
    <row r="47" spans="1:13">
      <c r="A47" s="7"/>
      <c r="B47" s="60"/>
      <c r="C47" s="58"/>
      <c r="D47" s="61" t="s">
        <v>109</v>
      </c>
      <c r="E47" s="61"/>
      <c r="F47" s="61" t="s">
        <v>252</v>
      </c>
      <c r="G47" s="61"/>
      <c r="H47" s="61" t="s">
        <v>109</v>
      </c>
      <c r="I47" s="61"/>
      <c r="J47" s="61" t="s">
        <v>252</v>
      </c>
    </row>
    <row r="48" spans="1:13">
      <c r="A48" s="7"/>
      <c r="B48" s="60"/>
      <c r="C48" s="58"/>
      <c r="D48" s="61" t="s">
        <v>110</v>
      </c>
      <c r="E48" s="61"/>
      <c r="F48" s="61"/>
      <c r="G48" s="61"/>
      <c r="H48" s="61" t="s">
        <v>110</v>
      </c>
      <c r="I48" s="61"/>
      <c r="J48" s="61"/>
    </row>
    <row r="49" spans="1:12">
      <c r="A49" s="62" t="s">
        <v>23</v>
      </c>
      <c r="B49" s="60"/>
      <c r="C49" s="60"/>
      <c r="D49" s="60"/>
      <c r="E49" s="60"/>
      <c r="F49" s="60"/>
      <c r="G49" s="60"/>
      <c r="H49" s="72"/>
      <c r="I49" s="60"/>
      <c r="J49" s="72"/>
      <c r="K49" s="1"/>
    </row>
    <row r="50" spans="1:12">
      <c r="A50" s="62" t="s">
        <v>14</v>
      </c>
      <c r="B50" s="60"/>
      <c r="C50" s="60"/>
      <c r="D50" s="60"/>
      <c r="E50" s="60"/>
      <c r="F50" s="60"/>
      <c r="G50" s="60"/>
      <c r="H50" s="9"/>
      <c r="I50" s="60"/>
      <c r="J50" s="9"/>
      <c r="K50" s="1"/>
    </row>
    <row r="51" spans="1:12">
      <c r="A51" s="9" t="s">
        <v>104</v>
      </c>
      <c r="B51" s="63">
        <v>14</v>
      </c>
      <c r="C51" s="60"/>
      <c r="D51" s="64">
        <v>0</v>
      </c>
      <c r="E51" s="60"/>
      <c r="F51" s="13">
        <v>1705033</v>
      </c>
      <c r="G51" s="60"/>
      <c r="H51" s="64">
        <v>0</v>
      </c>
      <c r="I51" s="60"/>
      <c r="J51" s="13">
        <v>0</v>
      </c>
      <c r="K51" s="1"/>
    </row>
    <row r="52" spans="1:12">
      <c r="A52" s="9" t="s">
        <v>237</v>
      </c>
      <c r="B52" s="63">
        <v>3</v>
      </c>
      <c r="C52" s="60"/>
      <c r="D52" s="64">
        <v>1405635</v>
      </c>
      <c r="E52" s="73"/>
      <c r="F52" s="13">
        <v>1323977</v>
      </c>
      <c r="G52" s="73"/>
      <c r="H52" s="64">
        <v>624879</v>
      </c>
      <c r="I52" s="73"/>
      <c r="J52" s="13">
        <v>731538</v>
      </c>
      <c r="K52" s="1"/>
      <c r="L52" s="64"/>
    </row>
    <row r="53" spans="1:12">
      <c r="A53" s="9" t="s">
        <v>100</v>
      </c>
      <c r="B53" s="63">
        <v>15</v>
      </c>
      <c r="C53" s="60"/>
      <c r="D53" s="64">
        <v>3805802</v>
      </c>
      <c r="E53" s="73"/>
      <c r="F53" s="64">
        <v>5260372</v>
      </c>
      <c r="G53" s="73"/>
      <c r="H53" s="64">
        <v>3805802</v>
      </c>
      <c r="I53" s="73"/>
      <c r="J53" s="64">
        <v>5260372</v>
      </c>
      <c r="K53" s="1"/>
    </row>
    <row r="54" spans="1:12">
      <c r="A54" s="9" t="s">
        <v>216</v>
      </c>
      <c r="B54" s="63"/>
      <c r="C54" s="60"/>
      <c r="D54" s="64"/>
      <c r="E54" s="73"/>
      <c r="F54" s="64"/>
      <c r="G54" s="73"/>
      <c r="H54" s="64"/>
      <c r="I54" s="73"/>
      <c r="J54" s="64"/>
      <c r="K54" s="1"/>
    </row>
    <row r="55" spans="1:12">
      <c r="A55" s="9" t="s">
        <v>79</v>
      </c>
      <c r="B55" s="63">
        <v>16</v>
      </c>
      <c r="C55" s="60"/>
      <c r="D55" s="64">
        <v>4455233</v>
      </c>
      <c r="E55" s="73"/>
      <c r="F55" s="64">
        <v>365218</v>
      </c>
      <c r="G55" s="73"/>
      <c r="H55" s="64">
        <v>1148468</v>
      </c>
      <c r="I55" s="73"/>
      <c r="J55" s="64">
        <v>108555</v>
      </c>
      <c r="K55" s="73"/>
    </row>
    <row r="56" spans="1:12">
      <c r="A56" s="9" t="s">
        <v>143</v>
      </c>
      <c r="B56" s="63"/>
      <c r="C56" s="60"/>
      <c r="D56" s="64">
        <v>111345</v>
      </c>
      <c r="E56" s="73"/>
      <c r="F56" s="64">
        <v>98791</v>
      </c>
      <c r="G56" s="73"/>
      <c r="H56" s="64">
        <v>105591</v>
      </c>
      <c r="I56" s="73"/>
      <c r="J56" s="64">
        <v>93214</v>
      </c>
      <c r="K56" s="1"/>
    </row>
    <row r="57" spans="1:12">
      <c r="A57" s="9" t="s">
        <v>185</v>
      </c>
      <c r="B57" s="63">
        <v>3</v>
      </c>
      <c r="C57" s="60"/>
      <c r="D57" s="64">
        <v>702765</v>
      </c>
      <c r="E57" s="73"/>
      <c r="F57" s="64">
        <v>0</v>
      </c>
      <c r="G57" s="73"/>
      <c r="H57" s="64">
        <v>4894275</v>
      </c>
      <c r="I57" s="73"/>
      <c r="J57" s="13">
        <v>6014850</v>
      </c>
      <c r="K57" s="1"/>
    </row>
    <row r="58" spans="1:12">
      <c r="A58" s="9" t="s">
        <v>211</v>
      </c>
      <c r="B58" s="74">
        <v>17.100000000000001</v>
      </c>
      <c r="C58" s="60"/>
      <c r="D58" s="64">
        <v>350000</v>
      </c>
      <c r="E58" s="73"/>
      <c r="F58" s="64">
        <v>350000</v>
      </c>
      <c r="G58" s="73"/>
      <c r="H58" s="64">
        <v>0</v>
      </c>
      <c r="I58" s="73"/>
      <c r="J58" s="13">
        <v>0</v>
      </c>
      <c r="K58" s="1"/>
    </row>
    <row r="59" spans="1:12">
      <c r="A59" s="9" t="s">
        <v>212</v>
      </c>
      <c r="B59" s="74">
        <v>17.2</v>
      </c>
      <c r="C59" s="60"/>
      <c r="D59" s="64">
        <v>1905538</v>
      </c>
      <c r="E59" s="73"/>
      <c r="F59" s="64">
        <v>1690663</v>
      </c>
      <c r="G59" s="73"/>
      <c r="H59" s="64">
        <v>905538</v>
      </c>
      <c r="I59" s="73"/>
      <c r="J59" s="13">
        <v>690663</v>
      </c>
      <c r="K59" s="1"/>
    </row>
    <row r="60" spans="1:12">
      <c r="A60" s="9" t="s">
        <v>238</v>
      </c>
      <c r="B60" s="63"/>
      <c r="C60" s="60"/>
      <c r="D60" s="64">
        <v>16855</v>
      </c>
      <c r="E60" s="73"/>
      <c r="F60" s="64">
        <v>78144</v>
      </c>
      <c r="G60" s="73"/>
      <c r="H60" s="64">
        <v>0</v>
      </c>
      <c r="I60" s="73"/>
      <c r="J60" s="64">
        <v>0</v>
      </c>
      <c r="K60" s="1"/>
    </row>
    <row r="61" spans="1:12">
      <c r="A61" s="9" t="s">
        <v>239</v>
      </c>
      <c r="B61" s="63"/>
      <c r="C61" s="60"/>
      <c r="D61" s="64">
        <v>181711</v>
      </c>
      <c r="E61" s="73"/>
      <c r="F61" s="64">
        <v>169210</v>
      </c>
      <c r="G61" s="73"/>
      <c r="H61" s="64">
        <v>102822</v>
      </c>
      <c r="I61" s="73"/>
      <c r="J61" s="64">
        <v>113505</v>
      </c>
      <c r="K61" s="1"/>
    </row>
    <row r="62" spans="1:12">
      <c r="A62" s="9" t="s">
        <v>61</v>
      </c>
      <c r="B62" s="63">
        <v>3</v>
      </c>
      <c r="C62" s="60"/>
      <c r="D62" s="64">
        <v>1242813</v>
      </c>
      <c r="E62" s="73"/>
      <c r="F62" s="64">
        <v>1158831</v>
      </c>
      <c r="G62" s="73"/>
      <c r="H62" s="64">
        <v>653474</v>
      </c>
      <c r="I62" s="73"/>
      <c r="J62" s="64">
        <v>723614</v>
      </c>
      <c r="K62" s="1"/>
    </row>
    <row r="63" spans="1:12">
      <c r="A63" s="9" t="s">
        <v>80</v>
      </c>
      <c r="B63" s="63"/>
      <c r="C63" s="60"/>
      <c r="D63" s="64">
        <v>185118</v>
      </c>
      <c r="E63" s="73"/>
      <c r="F63" s="64">
        <v>182166</v>
      </c>
      <c r="G63" s="73"/>
      <c r="H63" s="64">
        <v>33152</v>
      </c>
      <c r="I63" s="73"/>
      <c r="J63" s="64">
        <v>38062</v>
      </c>
      <c r="K63" s="1"/>
    </row>
    <row r="64" spans="1:12">
      <c r="A64" s="9" t="s">
        <v>280</v>
      </c>
      <c r="B64" s="63">
        <v>2</v>
      </c>
      <c r="C64" s="60"/>
      <c r="D64" s="64">
        <v>130371</v>
      </c>
      <c r="E64" s="73"/>
      <c r="F64" s="64">
        <v>7338</v>
      </c>
      <c r="G64" s="73"/>
      <c r="H64" s="64">
        <v>0</v>
      </c>
      <c r="I64" s="73"/>
      <c r="J64" s="64">
        <v>0</v>
      </c>
      <c r="K64" s="1"/>
    </row>
    <row r="65" spans="1:11">
      <c r="A65" s="9" t="s">
        <v>144</v>
      </c>
      <c r="B65" s="63">
        <v>3</v>
      </c>
      <c r="C65" s="60"/>
      <c r="D65" s="64">
        <v>31501</v>
      </c>
      <c r="E65" s="73"/>
      <c r="F65" s="64">
        <v>18884</v>
      </c>
      <c r="G65" s="73"/>
      <c r="H65" s="64">
        <v>30230</v>
      </c>
      <c r="I65" s="73"/>
      <c r="J65" s="64">
        <v>17630</v>
      </c>
      <c r="K65" s="1"/>
    </row>
    <row r="66" spans="1:11">
      <c r="A66" s="9" t="s">
        <v>20</v>
      </c>
      <c r="B66" s="63"/>
      <c r="C66" s="60"/>
      <c r="D66" s="64">
        <v>65052</v>
      </c>
      <c r="E66" s="75"/>
      <c r="F66" s="64">
        <v>81955</v>
      </c>
      <c r="G66" s="73"/>
      <c r="H66" s="64">
        <v>26589</v>
      </c>
      <c r="I66" s="73"/>
      <c r="J66" s="64">
        <v>43068</v>
      </c>
      <c r="K66" s="1"/>
    </row>
    <row r="67" spans="1:11">
      <c r="A67" s="62" t="s">
        <v>15</v>
      </c>
      <c r="B67" s="63"/>
      <c r="C67" s="63"/>
      <c r="D67" s="66">
        <f>SUM(D51:D66)</f>
        <v>14589739</v>
      </c>
      <c r="E67" s="13"/>
      <c r="F67" s="66">
        <f>SUM(F51:F66)</f>
        <v>12490582</v>
      </c>
      <c r="G67" s="13"/>
      <c r="H67" s="66">
        <f>SUM(H51:H66)</f>
        <v>12330820</v>
      </c>
      <c r="I67" s="13"/>
      <c r="J67" s="66">
        <f>SUM(J51:J66)</f>
        <v>13835071</v>
      </c>
      <c r="K67" s="1"/>
    </row>
    <row r="68" spans="1:11">
      <c r="A68" s="62" t="s">
        <v>26</v>
      </c>
      <c r="B68" s="63"/>
      <c r="C68" s="63"/>
      <c r="D68" s="64"/>
      <c r="E68" s="13"/>
      <c r="F68" s="64"/>
      <c r="G68" s="13"/>
      <c r="H68" s="13"/>
      <c r="I68" s="13"/>
      <c r="J68" s="13"/>
      <c r="K68" s="1"/>
    </row>
    <row r="69" spans="1:11">
      <c r="A69" s="9" t="s">
        <v>101</v>
      </c>
      <c r="B69" s="63">
        <v>15</v>
      </c>
      <c r="C69" s="63"/>
      <c r="D69" s="64">
        <v>759521</v>
      </c>
      <c r="E69" s="13"/>
      <c r="F69" s="13">
        <v>2814750</v>
      </c>
      <c r="G69" s="13"/>
      <c r="H69" s="64">
        <v>759521</v>
      </c>
      <c r="I69" s="13"/>
      <c r="J69" s="13">
        <v>2814750</v>
      </c>
      <c r="K69" s="1"/>
    </row>
    <row r="70" spans="1:11">
      <c r="A70" s="9" t="s">
        <v>217</v>
      </c>
      <c r="B70" s="63"/>
      <c r="C70" s="63"/>
      <c r="D70" s="64"/>
      <c r="E70" s="13"/>
      <c r="F70" s="64"/>
      <c r="G70" s="13"/>
      <c r="H70" s="64"/>
      <c r="I70" s="13"/>
      <c r="J70" s="64"/>
      <c r="K70" s="1"/>
    </row>
    <row r="71" spans="1:11">
      <c r="A71" s="9" t="s">
        <v>79</v>
      </c>
      <c r="B71" s="63">
        <v>16</v>
      </c>
      <c r="C71" s="63"/>
      <c r="D71" s="64">
        <v>261109</v>
      </c>
      <c r="E71" s="13"/>
      <c r="F71" s="13">
        <v>213669</v>
      </c>
      <c r="G71" s="13"/>
      <c r="H71" s="64">
        <v>261109</v>
      </c>
      <c r="I71" s="13"/>
      <c r="J71" s="13">
        <v>159106</v>
      </c>
      <c r="K71" s="1"/>
    </row>
    <row r="72" spans="1:11">
      <c r="A72" s="9" t="s">
        <v>213</v>
      </c>
      <c r="B72" s="74">
        <v>17.2</v>
      </c>
      <c r="C72" s="63"/>
      <c r="D72" s="64">
        <v>1287764</v>
      </c>
      <c r="E72" s="13"/>
      <c r="F72" s="13">
        <v>1047778</v>
      </c>
      <c r="G72" s="13"/>
      <c r="H72" s="64">
        <v>715000</v>
      </c>
      <c r="I72" s="13"/>
      <c r="J72" s="13">
        <v>543319</v>
      </c>
      <c r="K72" s="1"/>
    </row>
    <row r="73" spans="1:11">
      <c r="A73" s="9" t="s">
        <v>145</v>
      </c>
      <c r="B73" s="63"/>
      <c r="C73" s="63"/>
      <c r="D73" s="64">
        <v>195011</v>
      </c>
      <c r="E73" s="13"/>
      <c r="F73" s="64">
        <v>266004</v>
      </c>
      <c r="G73" s="13"/>
      <c r="H73" s="64">
        <v>192642</v>
      </c>
      <c r="I73" s="13"/>
      <c r="J73" s="64">
        <v>260198</v>
      </c>
      <c r="K73" s="1"/>
    </row>
    <row r="74" spans="1:11">
      <c r="A74" s="9" t="s">
        <v>240</v>
      </c>
      <c r="B74" s="63"/>
      <c r="C74" s="63"/>
      <c r="D74" s="64">
        <v>117748</v>
      </c>
      <c r="E74" s="13"/>
      <c r="F74" s="64">
        <v>105393</v>
      </c>
      <c r="G74" s="13"/>
      <c r="H74" s="64">
        <v>91867</v>
      </c>
      <c r="I74" s="13"/>
      <c r="J74" s="64">
        <v>82439</v>
      </c>
      <c r="K74" s="1"/>
    </row>
    <row r="75" spans="1:11">
      <c r="A75" s="9" t="s">
        <v>241</v>
      </c>
      <c r="B75" s="63"/>
      <c r="C75" s="63"/>
      <c r="D75" s="64">
        <v>41078</v>
      </c>
      <c r="E75" s="13"/>
      <c r="F75" s="64">
        <v>40410</v>
      </c>
      <c r="G75" s="13"/>
      <c r="H75" s="64">
        <v>39596</v>
      </c>
      <c r="I75" s="13"/>
      <c r="J75" s="64">
        <v>38986</v>
      </c>
      <c r="K75" s="1"/>
    </row>
    <row r="76" spans="1:11">
      <c r="A76" s="9" t="s">
        <v>157</v>
      </c>
      <c r="B76" s="63"/>
      <c r="C76" s="63"/>
      <c r="D76" s="64">
        <v>18781</v>
      </c>
      <c r="E76" s="13"/>
      <c r="F76" s="64">
        <v>33054</v>
      </c>
      <c r="G76" s="13"/>
      <c r="H76" s="64">
        <v>17686</v>
      </c>
      <c r="I76" s="13"/>
      <c r="J76" s="64">
        <v>31748</v>
      </c>
      <c r="K76" s="1"/>
    </row>
    <row r="77" spans="1:11">
      <c r="A77" s="62" t="s">
        <v>27</v>
      </c>
      <c r="B77" s="63"/>
      <c r="C77" s="63"/>
      <c r="D77" s="66">
        <f>SUM(D69:D76)</f>
        <v>2681012</v>
      </c>
      <c r="E77" s="13"/>
      <c r="F77" s="66">
        <f>SUM(F69:F76)</f>
        <v>4521058</v>
      </c>
      <c r="G77" s="13"/>
      <c r="H77" s="66">
        <f>SUM(H69:H76)</f>
        <v>2077421</v>
      </c>
      <c r="I77" s="13"/>
      <c r="J77" s="66">
        <f>SUM(J69:J76)</f>
        <v>3930546</v>
      </c>
      <c r="K77" s="1"/>
    </row>
    <row r="78" spans="1:11">
      <c r="A78" s="62" t="s">
        <v>16</v>
      </c>
      <c r="B78" s="63"/>
      <c r="C78" s="63"/>
      <c r="D78" s="70">
        <f>SUM(D67,D77)</f>
        <v>17270751</v>
      </c>
      <c r="E78" s="13"/>
      <c r="F78" s="70">
        <f>SUM(F67,F77)</f>
        <v>17011640</v>
      </c>
      <c r="G78" s="13"/>
      <c r="H78" s="70">
        <f>SUM(H67,H77)</f>
        <v>14408241</v>
      </c>
      <c r="I78" s="13"/>
      <c r="J78" s="70">
        <f>SUM(J67,J77)</f>
        <v>17765617</v>
      </c>
      <c r="K78" s="1"/>
    </row>
    <row r="79" spans="1:11">
      <c r="A79" s="7"/>
      <c r="B79" s="60"/>
      <c r="C79" s="58"/>
      <c r="D79" s="61"/>
      <c r="E79" s="61"/>
      <c r="F79" s="61"/>
      <c r="G79" s="61"/>
      <c r="H79" s="61"/>
      <c r="I79" s="61"/>
      <c r="J79" s="61"/>
    </row>
    <row r="80" spans="1:11">
      <c r="A80" s="14" t="s">
        <v>209</v>
      </c>
      <c r="B80" s="63"/>
      <c r="C80" s="63"/>
      <c r="D80" s="63"/>
      <c r="E80" s="63"/>
      <c r="F80" s="63"/>
      <c r="G80" s="63"/>
      <c r="I80" s="63"/>
    </row>
    <row r="81" spans="1:13">
      <c r="A81" s="6" t="s">
        <v>82</v>
      </c>
      <c r="B81" s="7"/>
      <c r="C81" s="7"/>
      <c r="D81" s="7"/>
      <c r="E81" s="7"/>
      <c r="F81" s="7"/>
      <c r="G81" s="7"/>
      <c r="H81" s="8"/>
      <c r="I81" s="7"/>
      <c r="J81" s="8"/>
      <c r="K81" s="8"/>
      <c r="L81" s="8"/>
      <c r="M81" s="8"/>
    </row>
    <row r="82" spans="1:13" s="10" customFormat="1">
      <c r="A82" s="6" t="s">
        <v>197</v>
      </c>
      <c r="B82" s="7"/>
      <c r="C82" s="7"/>
      <c r="D82" s="7"/>
      <c r="E82" s="7"/>
      <c r="F82" s="7"/>
      <c r="G82" s="7"/>
      <c r="H82" s="8"/>
      <c r="I82" s="7"/>
      <c r="J82" s="8"/>
    </row>
    <row r="83" spans="1:13" s="10" customFormat="1">
      <c r="A83" s="6" t="s">
        <v>282</v>
      </c>
      <c r="B83" s="7"/>
      <c r="C83" s="7"/>
      <c r="D83" s="7"/>
      <c r="E83" s="7"/>
      <c r="F83" s="7"/>
      <c r="G83" s="7"/>
      <c r="H83" s="8"/>
      <c r="I83" s="7"/>
      <c r="J83" s="8"/>
    </row>
    <row r="84" spans="1:13" s="10" customFormat="1">
      <c r="A84" s="8"/>
      <c r="B84" s="11"/>
      <c r="C84" s="53"/>
      <c r="D84" s="12"/>
      <c r="E84" s="53"/>
      <c r="F84" s="11"/>
      <c r="G84" s="53"/>
      <c r="H84" s="54"/>
      <c r="I84" s="53"/>
      <c r="J84" s="54" t="s">
        <v>64</v>
      </c>
    </row>
    <row r="85" spans="1:13" s="10" customFormat="1">
      <c r="A85" s="55"/>
      <c r="B85" s="56"/>
      <c r="C85" s="55"/>
      <c r="D85" s="105" t="s">
        <v>35</v>
      </c>
      <c r="E85" s="105"/>
      <c r="F85" s="105"/>
      <c r="G85" s="55"/>
      <c r="H85" s="106" t="s">
        <v>36</v>
      </c>
      <c r="I85" s="106"/>
      <c r="J85" s="106"/>
    </row>
    <row r="86" spans="1:13">
      <c r="A86" s="7"/>
      <c r="B86" s="57" t="s">
        <v>0</v>
      </c>
      <c r="C86" s="58"/>
      <c r="D86" s="59" t="s">
        <v>283</v>
      </c>
      <c r="E86" s="58"/>
      <c r="F86" s="59" t="s">
        <v>210</v>
      </c>
      <c r="G86" s="58"/>
      <c r="H86" s="59" t="s">
        <v>283</v>
      </c>
      <c r="I86" s="58"/>
      <c r="J86" s="59" t="s">
        <v>210</v>
      </c>
    </row>
    <row r="87" spans="1:13">
      <c r="A87" s="7"/>
      <c r="B87" s="60"/>
      <c r="C87" s="58"/>
      <c r="D87" s="61" t="s">
        <v>109</v>
      </c>
      <c r="E87" s="61"/>
      <c r="F87" s="61" t="s">
        <v>252</v>
      </c>
      <c r="G87" s="61"/>
      <c r="H87" s="61" t="s">
        <v>109</v>
      </c>
      <c r="I87" s="61"/>
      <c r="J87" s="61" t="s">
        <v>252</v>
      </c>
    </row>
    <row r="88" spans="1:13">
      <c r="A88" s="7"/>
      <c r="B88" s="60"/>
      <c r="C88" s="58"/>
      <c r="D88" s="61" t="s">
        <v>110</v>
      </c>
      <c r="E88" s="61"/>
      <c r="F88" s="61"/>
      <c r="G88" s="61"/>
      <c r="H88" s="61" t="s">
        <v>110</v>
      </c>
      <c r="I88" s="61"/>
      <c r="J88" s="61"/>
    </row>
    <row r="89" spans="1:13">
      <c r="A89" s="62" t="s">
        <v>2</v>
      </c>
      <c r="C89" s="63"/>
      <c r="D89" s="63"/>
      <c r="E89" s="63"/>
      <c r="F89" s="63"/>
      <c r="G89" s="63"/>
      <c r="I89" s="63"/>
      <c r="K89" s="1"/>
    </row>
    <row r="90" spans="1:13">
      <c r="A90" s="9" t="s">
        <v>17</v>
      </c>
      <c r="B90" s="63"/>
      <c r="C90" s="63"/>
      <c r="D90" s="63"/>
      <c r="E90" s="63"/>
      <c r="F90" s="63"/>
      <c r="G90" s="63"/>
      <c r="I90" s="63"/>
      <c r="K90" s="1"/>
    </row>
    <row r="91" spans="1:13">
      <c r="A91" s="9" t="s">
        <v>81</v>
      </c>
      <c r="B91" s="63">
        <v>18</v>
      </c>
      <c r="C91" s="63"/>
      <c r="D91" s="63"/>
      <c r="E91" s="63"/>
      <c r="F91" s="63"/>
      <c r="G91" s="63"/>
      <c r="I91" s="63"/>
      <c r="K91" s="1"/>
    </row>
    <row r="92" spans="1:13">
      <c r="A92" s="76" t="s">
        <v>246</v>
      </c>
      <c r="B92" s="63"/>
      <c r="C92" s="63"/>
      <c r="D92" s="63"/>
      <c r="E92" s="63"/>
      <c r="F92" s="63"/>
      <c r="G92" s="63"/>
      <c r="I92" s="63"/>
      <c r="K92" s="1"/>
    </row>
    <row r="93" spans="1:13" ht="24" thickBot="1">
      <c r="A93" s="76" t="s">
        <v>277</v>
      </c>
      <c r="B93" s="63"/>
      <c r="C93" s="63"/>
      <c r="D93" s="77">
        <v>437457</v>
      </c>
      <c r="E93" s="65"/>
      <c r="F93" s="77">
        <v>478457</v>
      </c>
      <c r="G93" s="65"/>
      <c r="H93" s="77">
        <v>437457</v>
      </c>
      <c r="I93" s="65"/>
      <c r="J93" s="77">
        <v>478457</v>
      </c>
      <c r="K93" s="1"/>
    </row>
    <row r="94" spans="1:13" ht="24" thickTop="1">
      <c r="A94" s="9" t="s">
        <v>111</v>
      </c>
      <c r="B94" s="63"/>
      <c r="C94" s="63"/>
      <c r="D94" s="13"/>
      <c r="E94" s="13"/>
      <c r="F94" s="13"/>
      <c r="G94" s="13"/>
      <c r="H94" s="13"/>
      <c r="I94" s="13"/>
      <c r="J94" s="13"/>
      <c r="K94" s="1"/>
    </row>
    <row r="95" spans="1:13">
      <c r="A95" s="9" t="s">
        <v>193</v>
      </c>
      <c r="B95" s="74"/>
      <c r="C95" s="63"/>
      <c r="D95" s="64">
        <v>416626</v>
      </c>
      <c r="E95" s="13"/>
      <c r="F95" s="64">
        <v>416626</v>
      </c>
      <c r="G95" s="13"/>
      <c r="H95" s="64">
        <v>416626</v>
      </c>
      <c r="I95" s="13"/>
      <c r="J95" s="64">
        <v>416626</v>
      </c>
      <c r="K95" s="1"/>
    </row>
    <row r="96" spans="1:13">
      <c r="A96" s="9" t="s">
        <v>218</v>
      </c>
      <c r="B96" s="74"/>
      <c r="C96" s="63"/>
      <c r="D96" s="64">
        <v>6300706</v>
      </c>
      <c r="E96" s="13"/>
      <c r="F96" s="64">
        <v>6300706</v>
      </c>
      <c r="G96" s="13"/>
      <c r="H96" s="64">
        <v>6300706</v>
      </c>
      <c r="I96" s="13"/>
      <c r="J96" s="64">
        <v>6300706</v>
      </c>
      <c r="K96" s="1"/>
    </row>
    <row r="97" spans="1:11">
      <c r="A97" s="9" t="s">
        <v>95</v>
      </c>
      <c r="B97" s="63">
        <v>19</v>
      </c>
      <c r="C97" s="63"/>
      <c r="D97" s="64">
        <v>3000000</v>
      </c>
      <c r="E97" s="13"/>
      <c r="F97" s="64">
        <v>3000000</v>
      </c>
      <c r="G97" s="13"/>
      <c r="H97" s="64">
        <v>3000000</v>
      </c>
      <c r="I97" s="13"/>
      <c r="J97" s="64">
        <v>3000000</v>
      </c>
      <c r="K97" s="1"/>
    </row>
    <row r="98" spans="1:11">
      <c r="A98" s="9" t="s">
        <v>180</v>
      </c>
      <c r="B98" s="63">
        <v>20</v>
      </c>
      <c r="C98" s="63"/>
      <c r="D98" s="64">
        <v>36017</v>
      </c>
      <c r="E98" s="13"/>
      <c r="F98" s="64">
        <v>34881</v>
      </c>
      <c r="G98" s="13"/>
      <c r="H98" s="64">
        <v>36017</v>
      </c>
      <c r="I98" s="13"/>
      <c r="J98" s="64">
        <v>34881</v>
      </c>
      <c r="K98" s="1"/>
    </row>
    <row r="99" spans="1:11">
      <c r="A99" s="9" t="s">
        <v>94</v>
      </c>
      <c r="B99" s="74"/>
      <c r="C99" s="63"/>
      <c r="D99" s="75"/>
      <c r="E99" s="13"/>
      <c r="F99" s="75"/>
      <c r="G99" s="13"/>
      <c r="H99" s="75"/>
      <c r="I99" s="13"/>
      <c r="J99" s="75"/>
      <c r="K99" s="1"/>
    </row>
    <row r="100" spans="1:11">
      <c r="A100" s="9" t="s">
        <v>30</v>
      </c>
      <c r="B100" s="63"/>
      <c r="C100" s="63"/>
      <c r="D100" s="64">
        <v>52078</v>
      </c>
      <c r="E100" s="13"/>
      <c r="F100" s="13">
        <v>52078</v>
      </c>
      <c r="G100" s="13"/>
      <c r="H100" s="64">
        <v>52078</v>
      </c>
      <c r="I100" s="13"/>
      <c r="J100" s="13">
        <v>52078</v>
      </c>
      <c r="K100" s="1"/>
    </row>
    <row r="101" spans="1:11">
      <c r="A101" s="9" t="s">
        <v>102</v>
      </c>
      <c r="B101" s="63">
        <v>2</v>
      </c>
      <c r="C101" s="63"/>
      <c r="D101" s="64">
        <v>1764887</v>
      </c>
      <c r="E101" s="13"/>
      <c r="F101" s="64">
        <v>1794644</v>
      </c>
      <c r="G101" s="13"/>
      <c r="H101" s="64">
        <v>1160656</v>
      </c>
      <c r="I101" s="13"/>
      <c r="J101" s="64">
        <v>2027755</v>
      </c>
      <c r="K101" s="1"/>
    </row>
    <row r="102" spans="1:11">
      <c r="A102" s="9" t="s">
        <v>70</v>
      </c>
      <c r="B102" s="74"/>
      <c r="C102" s="63"/>
      <c r="D102" s="70">
        <v>-45501</v>
      </c>
      <c r="E102" s="13"/>
      <c r="F102" s="70">
        <v>-32878</v>
      </c>
      <c r="G102" s="13"/>
      <c r="H102" s="70">
        <v>0</v>
      </c>
      <c r="I102" s="13"/>
      <c r="J102" s="70">
        <v>0</v>
      </c>
      <c r="K102" s="1"/>
    </row>
    <row r="103" spans="1:11">
      <c r="A103" s="9" t="s">
        <v>114</v>
      </c>
      <c r="B103" s="74"/>
      <c r="C103" s="63"/>
      <c r="D103" s="64">
        <f>SUM(D95:D102)</f>
        <v>11524813</v>
      </c>
      <c r="E103" s="13"/>
      <c r="F103" s="64">
        <f>SUM(F95:F102)</f>
        <v>11566057</v>
      </c>
      <c r="G103" s="13"/>
      <c r="H103" s="64">
        <f>SUM(H95:H102)</f>
        <v>10966083</v>
      </c>
      <c r="I103" s="13"/>
      <c r="J103" s="64">
        <f>SUM(J95:J102)</f>
        <v>11832046</v>
      </c>
      <c r="K103" s="1"/>
    </row>
    <row r="104" spans="1:11">
      <c r="A104" s="9" t="s">
        <v>115</v>
      </c>
      <c r="B104" s="74"/>
      <c r="C104" s="63"/>
      <c r="D104" s="70">
        <v>461777</v>
      </c>
      <c r="E104" s="13"/>
      <c r="F104" s="70">
        <v>459088</v>
      </c>
      <c r="G104" s="13"/>
      <c r="H104" s="70">
        <v>0</v>
      </c>
      <c r="I104" s="13"/>
      <c r="J104" s="70">
        <v>0</v>
      </c>
      <c r="K104" s="1"/>
    </row>
    <row r="105" spans="1:11">
      <c r="A105" s="62" t="s">
        <v>96</v>
      </c>
      <c r="B105" s="63"/>
      <c r="C105" s="63"/>
      <c r="D105" s="15">
        <f>SUM(D103:D104)</f>
        <v>11986590</v>
      </c>
      <c r="E105" s="13"/>
      <c r="F105" s="15">
        <f>SUM(F103:F104)</f>
        <v>12025145</v>
      </c>
      <c r="G105" s="13"/>
      <c r="H105" s="15">
        <f>SUM(H103:H104)</f>
        <v>10966083</v>
      </c>
      <c r="I105" s="13"/>
      <c r="J105" s="15">
        <f>SUM(J103:J104)</f>
        <v>11832046</v>
      </c>
      <c r="K105" s="1"/>
    </row>
    <row r="106" spans="1:11" ht="24" thickBot="1">
      <c r="A106" s="62" t="s">
        <v>3</v>
      </c>
      <c r="B106" s="63"/>
      <c r="C106" s="63"/>
      <c r="D106" s="78">
        <f>SUM(D105,D78)</f>
        <v>29257341</v>
      </c>
      <c r="E106" s="13"/>
      <c r="F106" s="78">
        <f>SUM(F105,F78)</f>
        <v>29036785</v>
      </c>
      <c r="G106" s="13"/>
      <c r="H106" s="78">
        <f>SUM(H105,H78)</f>
        <v>25374324</v>
      </c>
      <c r="I106" s="13"/>
      <c r="J106" s="78">
        <f>SUM(J105,J78)</f>
        <v>29597663</v>
      </c>
      <c r="K106" s="1"/>
    </row>
    <row r="107" spans="1:11" ht="24" thickTop="1">
      <c r="A107" s="62"/>
      <c r="B107" s="63"/>
      <c r="C107" s="63"/>
      <c r="D107" s="75">
        <f>SUM(D106-D38)</f>
        <v>0</v>
      </c>
      <c r="E107" s="75"/>
      <c r="F107" s="75">
        <f>SUM(F106-F38)</f>
        <v>0</v>
      </c>
      <c r="G107" s="75"/>
      <c r="H107" s="75">
        <f>SUM(H106-H38)</f>
        <v>0</v>
      </c>
      <c r="I107" s="75"/>
      <c r="J107" s="75">
        <f>SUM(J106-J38)</f>
        <v>0</v>
      </c>
      <c r="K107" s="1"/>
    </row>
    <row r="108" spans="1:11">
      <c r="A108" s="14" t="s">
        <v>209</v>
      </c>
      <c r="B108" s="63"/>
      <c r="C108" s="63"/>
      <c r="D108" s="63"/>
      <c r="E108" s="63"/>
      <c r="F108" s="63"/>
      <c r="G108" s="63"/>
      <c r="H108" s="9"/>
      <c r="I108" s="63"/>
      <c r="J108" s="9"/>
    </row>
    <row r="109" spans="1:11">
      <c r="B109" s="63"/>
      <c r="C109" s="63"/>
      <c r="D109" s="63"/>
      <c r="E109" s="63"/>
      <c r="F109" s="63"/>
      <c r="G109" s="63"/>
      <c r="H109" s="9"/>
      <c r="I109" s="63"/>
      <c r="J109" s="9"/>
    </row>
    <row r="110" spans="1:11">
      <c r="B110" s="63"/>
      <c r="C110" s="63"/>
      <c r="D110" s="63"/>
      <c r="E110" s="63"/>
      <c r="F110" s="63"/>
      <c r="G110" s="63"/>
      <c r="H110" s="9"/>
      <c r="I110" s="63"/>
      <c r="J110" s="9"/>
    </row>
    <row r="111" spans="1:11">
      <c r="A111" s="79" t="s">
        <v>4</v>
      </c>
      <c r="B111" s="63"/>
      <c r="C111" s="63"/>
      <c r="D111" s="63"/>
      <c r="E111" s="63"/>
      <c r="F111" s="63"/>
      <c r="G111" s="63"/>
      <c r="H111" s="63"/>
      <c r="I111" s="63"/>
    </row>
    <row r="112" spans="1:11">
      <c r="A112" s="11"/>
      <c r="B112" s="63"/>
      <c r="C112" s="63"/>
      <c r="D112" s="63"/>
      <c r="E112" s="63"/>
      <c r="F112" s="63"/>
      <c r="G112" s="63"/>
      <c r="I112" s="63"/>
    </row>
    <row r="113" spans="1:10">
      <c r="A113" s="11"/>
      <c r="B113" s="9" t="s">
        <v>5</v>
      </c>
    </row>
    <row r="114" spans="1:10">
      <c r="A114" s="80" t="s">
        <v>4</v>
      </c>
      <c r="B114" s="63"/>
      <c r="C114" s="63"/>
      <c r="D114" s="63"/>
      <c r="E114" s="63"/>
      <c r="F114" s="63"/>
      <c r="G114" s="63"/>
      <c r="H114" s="8"/>
      <c r="I114" s="63"/>
      <c r="J114" s="8"/>
    </row>
  </sheetData>
  <mergeCells count="6">
    <mergeCell ref="D5:F5"/>
    <mergeCell ref="H5:J5"/>
    <mergeCell ref="D45:F45"/>
    <mergeCell ref="H45:J45"/>
    <mergeCell ref="D85:F85"/>
    <mergeCell ref="H85:J85"/>
  </mergeCells>
  <printOptions gridLinesSet="0"/>
  <pageMargins left="0.78740157480314965" right="0.39370078740157483" top="0.78740157480314965" bottom="0.39763779527559057" header="0.19685039370078741" footer="0.19685039370078741"/>
  <pageSetup paperSize="9" scale="71" fitToHeight="0" orientation="portrait" r:id="rId1"/>
  <headerFooter alignWithMargins="0"/>
  <rowBreaks count="2" manualBreakCount="2">
    <brk id="40" max="9" man="1"/>
    <brk id="80" max="9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35"/>
  <sheetViews>
    <sheetView showGridLines="0" tabSelected="1" view="pageBreakPreview" topLeftCell="A127" zoomScale="70" zoomScaleNormal="67" zoomScaleSheetLayoutView="70" workbookViewId="0">
      <selection activeCell="D134" sqref="D134"/>
    </sheetView>
  </sheetViews>
  <sheetFormatPr defaultColWidth="10.5703125" defaultRowHeight="24" customHeight="1"/>
  <cols>
    <col min="1" max="1" width="52.42578125" style="9" customWidth="1"/>
    <col min="2" max="2" width="11.140625" style="9" customWidth="1"/>
    <col min="3" max="3" width="1.85546875" style="9" customWidth="1"/>
    <col min="4" max="4" width="14.7109375" style="9" customWidth="1"/>
    <col min="5" max="5" width="1.85546875" style="9" customWidth="1"/>
    <col min="6" max="6" width="14.7109375" style="9" customWidth="1"/>
    <col min="7" max="7" width="1.85546875" style="9" customWidth="1"/>
    <col min="8" max="8" width="14.7109375" style="12" customWidth="1"/>
    <col min="9" max="9" width="1.85546875" style="12" customWidth="1"/>
    <col min="10" max="10" width="14.7109375" style="12" customWidth="1"/>
    <col min="11" max="11" width="1.85546875" style="9" customWidth="1"/>
    <col min="12" max="16384" width="10.5703125" style="9"/>
  </cols>
  <sheetData>
    <row r="1" spans="1:11" ht="24" customHeight="1">
      <c r="A1" s="11"/>
      <c r="B1" s="63"/>
      <c r="C1" s="63"/>
      <c r="D1" s="63"/>
      <c r="E1" s="63"/>
      <c r="F1" s="63"/>
      <c r="G1" s="63"/>
      <c r="H1" s="8"/>
      <c r="I1" s="8"/>
      <c r="J1" s="16" t="s">
        <v>68</v>
      </c>
      <c r="K1" s="63"/>
    </row>
    <row r="2" spans="1:11" s="10" customFormat="1" ht="24" customHeight="1">
      <c r="A2" s="6" t="s">
        <v>82</v>
      </c>
      <c r="B2" s="7"/>
      <c r="C2" s="7"/>
      <c r="D2" s="7"/>
      <c r="E2" s="7"/>
      <c r="F2" s="7"/>
      <c r="G2" s="7"/>
      <c r="H2" s="8"/>
      <c r="I2" s="8"/>
      <c r="J2" s="8"/>
      <c r="K2" s="7"/>
    </row>
    <row r="3" spans="1:11" s="10" customFormat="1" ht="24" customHeight="1">
      <c r="A3" s="6" t="s">
        <v>65</v>
      </c>
      <c r="B3" s="7"/>
      <c r="C3" s="7"/>
      <c r="D3" s="7"/>
      <c r="E3" s="7"/>
      <c r="F3" s="7"/>
      <c r="G3" s="7"/>
      <c r="H3" s="8"/>
      <c r="I3" s="7"/>
      <c r="J3" s="8"/>
      <c r="K3" s="7"/>
    </row>
    <row r="4" spans="1:11" s="10" customFormat="1" ht="24" customHeight="1">
      <c r="A4" s="67" t="s">
        <v>286</v>
      </c>
      <c r="B4" s="7"/>
      <c r="C4" s="7"/>
      <c r="D4" s="7"/>
      <c r="E4" s="7"/>
      <c r="F4" s="7"/>
      <c r="G4" s="7"/>
      <c r="H4" s="8"/>
      <c r="I4" s="7"/>
      <c r="J4" s="8"/>
      <c r="K4" s="7"/>
    </row>
    <row r="5" spans="1:11" s="10" customFormat="1" ht="24" customHeight="1">
      <c r="A5" s="7"/>
      <c r="B5" s="7"/>
      <c r="C5" s="7"/>
      <c r="D5" s="7"/>
      <c r="E5" s="7"/>
      <c r="F5" s="7"/>
      <c r="G5" s="7"/>
      <c r="H5" s="8"/>
      <c r="I5" s="7"/>
      <c r="J5" s="16" t="s">
        <v>64</v>
      </c>
      <c r="K5" s="7"/>
    </row>
    <row r="6" spans="1:11" ht="24" customHeight="1">
      <c r="B6" s="60"/>
      <c r="C6" s="60"/>
      <c r="D6" s="105" t="s">
        <v>35</v>
      </c>
      <c r="E6" s="105"/>
      <c r="F6" s="105"/>
      <c r="G6" s="81"/>
      <c r="H6" s="107" t="s">
        <v>36</v>
      </c>
      <c r="I6" s="107"/>
      <c r="J6" s="107"/>
    </row>
    <row r="7" spans="1:11" ht="24" customHeight="1">
      <c r="B7" s="57" t="s">
        <v>0</v>
      </c>
      <c r="C7" s="60"/>
      <c r="D7" s="82" t="s">
        <v>214</v>
      </c>
      <c r="E7" s="83"/>
      <c r="F7" s="82" t="s">
        <v>192</v>
      </c>
      <c r="G7" s="60"/>
      <c r="H7" s="82" t="s">
        <v>214</v>
      </c>
      <c r="I7" s="83"/>
      <c r="J7" s="82" t="s">
        <v>192</v>
      </c>
      <c r="K7" s="83"/>
    </row>
    <row r="8" spans="1:11" ht="24" customHeight="1">
      <c r="B8" s="11"/>
      <c r="C8" s="60"/>
      <c r="D8" s="84"/>
      <c r="E8" s="83"/>
      <c r="F8" s="61" t="s">
        <v>252</v>
      </c>
      <c r="G8" s="60"/>
      <c r="H8" s="84"/>
      <c r="I8" s="83"/>
      <c r="J8" s="61" t="s">
        <v>252</v>
      </c>
      <c r="K8" s="83"/>
    </row>
    <row r="9" spans="1:11" ht="24" customHeight="1">
      <c r="A9" s="6" t="s">
        <v>83</v>
      </c>
      <c r="B9" s="60"/>
      <c r="C9" s="60"/>
      <c r="D9" s="85"/>
      <c r="E9" s="83"/>
      <c r="F9" s="85"/>
      <c r="G9" s="60"/>
      <c r="H9" s="85"/>
      <c r="I9" s="83"/>
      <c r="J9" s="85"/>
      <c r="K9" s="83"/>
    </row>
    <row r="10" spans="1:11" ht="24" customHeight="1">
      <c r="A10" s="62" t="s">
        <v>6</v>
      </c>
      <c r="H10" s="86"/>
      <c r="I10" s="86"/>
      <c r="J10" s="86"/>
    </row>
    <row r="11" spans="1:11" ht="24" customHeight="1">
      <c r="A11" s="9" t="s">
        <v>57</v>
      </c>
      <c r="B11" s="63">
        <v>3</v>
      </c>
      <c r="D11" s="64">
        <v>1776284</v>
      </c>
      <c r="E11" s="13"/>
      <c r="F11" s="13">
        <v>896033</v>
      </c>
      <c r="G11" s="13"/>
      <c r="H11" s="64">
        <v>113901</v>
      </c>
      <c r="I11" s="13"/>
      <c r="J11" s="13">
        <v>226407</v>
      </c>
      <c r="K11" s="13"/>
    </row>
    <row r="12" spans="1:11" ht="24" customHeight="1">
      <c r="A12" s="9" t="s">
        <v>56</v>
      </c>
      <c r="B12" s="63">
        <v>3</v>
      </c>
      <c r="D12" s="64">
        <v>51059</v>
      </c>
      <c r="E12" s="13"/>
      <c r="F12" s="13">
        <v>105291</v>
      </c>
      <c r="G12" s="13"/>
      <c r="H12" s="64">
        <v>113042</v>
      </c>
      <c r="I12" s="13"/>
      <c r="J12" s="13">
        <v>193849</v>
      </c>
      <c r="K12" s="13"/>
    </row>
    <row r="13" spans="1:11" ht="24" customHeight="1">
      <c r="A13" s="9" t="s">
        <v>29</v>
      </c>
      <c r="B13" s="63">
        <v>3</v>
      </c>
      <c r="D13" s="64">
        <v>31821</v>
      </c>
      <c r="E13" s="13"/>
      <c r="F13" s="13">
        <v>40976</v>
      </c>
      <c r="G13" s="13"/>
      <c r="H13" s="64">
        <v>33307</v>
      </c>
      <c r="I13" s="13"/>
      <c r="J13" s="13">
        <v>36727</v>
      </c>
      <c r="K13" s="13"/>
    </row>
    <row r="14" spans="1:11" ht="24" customHeight="1">
      <c r="A14" s="9" t="s">
        <v>297</v>
      </c>
      <c r="B14" s="63"/>
      <c r="C14" s="63"/>
      <c r="D14" s="64">
        <v>40213</v>
      </c>
      <c r="E14" s="65"/>
      <c r="F14" s="13">
        <v>33070</v>
      </c>
      <c r="G14" s="65"/>
      <c r="H14" s="64">
        <v>39996</v>
      </c>
      <c r="I14" s="65"/>
      <c r="J14" s="13">
        <v>32956</v>
      </c>
      <c r="K14" s="65"/>
    </row>
    <row r="15" spans="1:11" ht="24" customHeight="1">
      <c r="A15" s="9" t="s">
        <v>129</v>
      </c>
      <c r="B15" s="63"/>
      <c r="C15" s="63"/>
      <c r="D15" s="64">
        <v>40611</v>
      </c>
      <c r="E15" s="65"/>
      <c r="F15" s="13">
        <v>40349</v>
      </c>
      <c r="G15" s="65"/>
      <c r="H15" s="64">
        <v>0</v>
      </c>
      <c r="I15" s="65"/>
      <c r="J15" s="13">
        <v>0</v>
      </c>
      <c r="K15" s="65"/>
    </row>
    <row r="16" spans="1:11" ht="24" customHeight="1">
      <c r="A16" s="9" t="s">
        <v>147</v>
      </c>
      <c r="B16" s="63">
        <v>3</v>
      </c>
      <c r="D16" s="64">
        <v>20851</v>
      </c>
      <c r="E16" s="13"/>
      <c r="F16" s="13">
        <v>48909</v>
      </c>
      <c r="G16" s="13"/>
      <c r="H16" s="64">
        <v>170162</v>
      </c>
      <c r="I16" s="13"/>
      <c r="J16" s="13">
        <v>203417</v>
      </c>
      <c r="K16" s="65"/>
    </row>
    <row r="17" spans="1:11" ht="24" customHeight="1">
      <c r="A17" s="9" t="s">
        <v>148</v>
      </c>
      <c r="B17" s="63" t="s">
        <v>269</v>
      </c>
      <c r="D17" s="64">
        <v>0</v>
      </c>
      <c r="E17" s="13"/>
      <c r="F17" s="13">
        <v>0</v>
      </c>
      <c r="G17" s="13"/>
      <c r="H17" s="64">
        <v>41879</v>
      </c>
      <c r="I17" s="13"/>
      <c r="J17" s="13">
        <v>540570</v>
      </c>
      <c r="K17" s="65"/>
    </row>
    <row r="18" spans="1:11" ht="24" customHeight="1">
      <c r="A18" s="9" t="s">
        <v>265</v>
      </c>
      <c r="B18" s="63" t="s">
        <v>258</v>
      </c>
      <c r="D18" s="64">
        <v>74996</v>
      </c>
      <c r="E18" s="13"/>
      <c r="F18" s="13">
        <v>0</v>
      </c>
      <c r="G18" s="13"/>
      <c r="H18" s="64">
        <v>0</v>
      </c>
      <c r="I18" s="13"/>
      <c r="J18" s="13">
        <v>0</v>
      </c>
      <c r="K18" s="65"/>
    </row>
    <row r="19" spans="1:11" ht="24" customHeight="1">
      <c r="A19" s="9" t="s">
        <v>21</v>
      </c>
      <c r="B19" s="63">
        <v>3</v>
      </c>
      <c r="C19" s="63"/>
      <c r="D19" s="13">
        <v>11626</v>
      </c>
      <c r="E19" s="13"/>
      <c r="F19" s="13">
        <v>4728</v>
      </c>
      <c r="G19" s="13"/>
      <c r="H19" s="64">
        <v>13861</v>
      </c>
      <c r="I19" s="13"/>
      <c r="J19" s="13">
        <v>47537</v>
      </c>
      <c r="K19" s="65"/>
    </row>
    <row r="20" spans="1:11" ht="24" customHeight="1">
      <c r="A20" s="62" t="s">
        <v>8</v>
      </c>
      <c r="B20" s="65"/>
      <c r="C20" s="13"/>
      <c r="D20" s="87">
        <f>SUM(D11:D19)</f>
        <v>2047461</v>
      </c>
      <c r="E20" s="13"/>
      <c r="F20" s="87">
        <f>SUM(F11:F19)</f>
        <v>1169356</v>
      </c>
      <c r="G20" s="13"/>
      <c r="H20" s="87">
        <f>SUM(H11:H19)</f>
        <v>526148</v>
      </c>
      <c r="I20" s="13"/>
      <c r="J20" s="87">
        <f>SUM(J11:J19)</f>
        <v>1281463</v>
      </c>
      <c r="K20" s="13"/>
    </row>
    <row r="21" spans="1:11" ht="24" customHeight="1">
      <c r="A21" s="62" t="s">
        <v>7</v>
      </c>
      <c r="D21" s="13"/>
      <c r="E21" s="13"/>
      <c r="F21" s="13"/>
      <c r="G21" s="13"/>
      <c r="H21" s="13"/>
      <c r="I21" s="13"/>
      <c r="J21" s="13"/>
      <c r="K21" s="13"/>
    </row>
    <row r="22" spans="1:11" ht="24" customHeight="1">
      <c r="A22" s="9" t="s">
        <v>58</v>
      </c>
      <c r="B22" s="63"/>
      <c r="D22" s="64">
        <v>1347866</v>
      </c>
      <c r="E22" s="13"/>
      <c r="F22" s="13">
        <v>636674</v>
      </c>
      <c r="G22" s="13"/>
      <c r="H22" s="64">
        <v>96667</v>
      </c>
      <c r="I22" s="13"/>
      <c r="J22" s="13">
        <v>184845</v>
      </c>
      <c r="K22" s="13"/>
    </row>
    <row r="23" spans="1:11" ht="24" customHeight="1">
      <c r="A23" s="9" t="s">
        <v>107</v>
      </c>
      <c r="B23" s="63">
        <v>3</v>
      </c>
      <c r="D23" s="64">
        <v>58014</v>
      </c>
      <c r="E23" s="13"/>
      <c r="F23" s="13">
        <v>79028</v>
      </c>
      <c r="G23" s="13"/>
      <c r="H23" s="64">
        <v>136500</v>
      </c>
      <c r="I23" s="13"/>
      <c r="J23" s="13">
        <v>169281</v>
      </c>
      <c r="K23" s="13"/>
    </row>
    <row r="24" spans="1:11" ht="24" customHeight="1">
      <c r="A24" s="9" t="s">
        <v>108</v>
      </c>
      <c r="B24" s="63">
        <v>3</v>
      </c>
      <c r="D24" s="64">
        <v>35777</v>
      </c>
      <c r="E24" s="13"/>
      <c r="F24" s="13">
        <v>23871</v>
      </c>
      <c r="G24" s="13"/>
      <c r="H24" s="64">
        <v>34544</v>
      </c>
      <c r="I24" s="13"/>
      <c r="J24" s="13">
        <v>42397</v>
      </c>
      <c r="K24" s="13"/>
    </row>
    <row r="25" spans="1:11" ht="24" customHeight="1">
      <c r="A25" s="9" t="s">
        <v>131</v>
      </c>
      <c r="B25" s="63">
        <v>2</v>
      </c>
      <c r="D25" s="64">
        <v>15235</v>
      </c>
      <c r="E25" s="13"/>
      <c r="F25" s="13">
        <v>15365</v>
      </c>
      <c r="G25" s="13"/>
      <c r="H25" s="64">
        <v>15237</v>
      </c>
      <c r="I25" s="13"/>
      <c r="J25" s="13">
        <v>14668</v>
      </c>
      <c r="K25" s="13"/>
    </row>
    <row r="26" spans="1:11" ht="24" customHeight="1">
      <c r="A26" s="9" t="s">
        <v>130</v>
      </c>
      <c r="B26" s="88"/>
      <c r="D26" s="64">
        <v>30333</v>
      </c>
      <c r="E26" s="13"/>
      <c r="F26" s="13">
        <v>27033</v>
      </c>
      <c r="G26" s="13"/>
      <c r="H26" s="13">
        <v>0</v>
      </c>
      <c r="I26" s="13"/>
      <c r="J26" s="13">
        <v>0</v>
      </c>
      <c r="K26" s="13"/>
    </row>
    <row r="27" spans="1:11" ht="24" customHeight="1">
      <c r="A27" s="9" t="s">
        <v>73</v>
      </c>
      <c r="D27" s="64">
        <v>195367</v>
      </c>
      <c r="E27" s="13"/>
      <c r="F27" s="13">
        <v>177130</v>
      </c>
      <c r="G27" s="13"/>
      <c r="H27" s="64">
        <v>11975</v>
      </c>
      <c r="I27" s="13"/>
      <c r="J27" s="13">
        <v>38151</v>
      </c>
      <c r="K27" s="13"/>
    </row>
    <row r="28" spans="1:11" ht="24" customHeight="1">
      <c r="A28" s="9" t="s">
        <v>24</v>
      </c>
      <c r="B28" s="74" t="s">
        <v>292</v>
      </c>
      <c r="D28" s="13">
        <v>150328</v>
      </c>
      <c r="E28" s="13"/>
      <c r="F28" s="13">
        <v>228570</v>
      </c>
      <c r="G28" s="13"/>
      <c r="H28" s="13">
        <v>187880</v>
      </c>
      <c r="I28" s="13"/>
      <c r="J28" s="13">
        <v>43461</v>
      </c>
      <c r="K28" s="13"/>
    </row>
    <row r="29" spans="1:11" ht="24" customHeight="1">
      <c r="A29" s="62" t="s">
        <v>9</v>
      </c>
      <c r="B29" s="63"/>
      <c r="C29" s="63"/>
      <c r="D29" s="87">
        <f>SUM(D22:D28)</f>
        <v>1832920</v>
      </c>
      <c r="E29" s="13"/>
      <c r="F29" s="87">
        <f>SUM(F22:F28)</f>
        <v>1187671</v>
      </c>
      <c r="G29" s="65"/>
      <c r="H29" s="87">
        <f>SUM(H22:H28)</f>
        <v>482803</v>
      </c>
      <c r="I29" s="13"/>
      <c r="J29" s="87">
        <f>SUM(J22:J28)</f>
        <v>492803</v>
      </c>
      <c r="K29" s="13"/>
    </row>
    <row r="30" spans="1:11" ht="24" customHeight="1">
      <c r="A30" s="62" t="s">
        <v>184</v>
      </c>
      <c r="B30" s="63"/>
      <c r="C30" s="63"/>
      <c r="D30" s="13">
        <f>SUM(D20-D29)</f>
        <v>214541</v>
      </c>
      <c r="F30" s="13">
        <f>SUM(F20-F29)</f>
        <v>-18315</v>
      </c>
      <c r="H30" s="13">
        <f>SUM(H20-H29)</f>
        <v>43345</v>
      </c>
      <c r="I30" s="13"/>
      <c r="J30" s="13">
        <f>SUM(J20-J29)</f>
        <v>788660</v>
      </c>
      <c r="K30" s="13"/>
    </row>
    <row r="31" spans="1:11" ht="24" customHeight="1">
      <c r="A31" s="9" t="s">
        <v>262</v>
      </c>
      <c r="B31" s="74" t="s">
        <v>259</v>
      </c>
      <c r="C31" s="63"/>
      <c r="D31" s="64">
        <v>110295</v>
      </c>
      <c r="E31" s="13"/>
      <c r="F31" s="13">
        <v>158412</v>
      </c>
      <c r="G31" s="13"/>
      <c r="H31" s="13">
        <v>0</v>
      </c>
      <c r="I31" s="13"/>
      <c r="J31" s="13">
        <v>0</v>
      </c>
      <c r="K31" s="13"/>
    </row>
    <row r="32" spans="1:11" ht="24" customHeight="1">
      <c r="A32" s="9" t="s">
        <v>146</v>
      </c>
      <c r="B32" s="63">
        <v>3</v>
      </c>
      <c r="D32" s="89">
        <v>-143438</v>
      </c>
      <c r="E32" s="13"/>
      <c r="F32" s="89">
        <v>-67265</v>
      </c>
      <c r="G32" s="13"/>
      <c r="H32" s="89">
        <v>-213651</v>
      </c>
      <c r="I32" s="13"/>
      <c r="J32" s="89">
        <v>-375110</v>
      </c>
      <c r="K32" s="13"/>
    </row>
    <row r="33" spans="1:11" ht="24" customHeight="1">
      <c r="A33" s="90" t="s">
        <v>194</v>
      </c>
      <c r="B33" s="63"/>
      <c r="D33" s="91">
        <f>SUM(D30:D32)</f>
        <v>181398</v>
      </c>
      <c r="E33" s="13"/>
      <c r="F33" s="91">
        <f>SUM(F30:F32)</f>
        <v>72832</v>
      </c>
      <c r="G33" s="13"/>
      <c r="H33" s="91">
        <f>SUM(H30:H32)</f>
        <v>-170306</v>
      </c>
      <c r="I33" s="13"/>
      <c r="J33" s="91">
        <f>SUM(J30:J32)</f>
        <v>413550</v>
      </c>
      <c r="K33" s="13"/>
    </row>
    <row r="34" spans="1:11" ht="24" customHeight="1">
      <c r="A34" s="9" t="s">
        <v>219</v>
      </c>
      <c r="B34" s="63" t="s">
        <v>260</v>
      </c>
      <c r="C34" s="63"/>
      <c r="D34" s="89">
        <v>-50659</v>
      </c>
      <c r="E34" s="13"/>
      <c r="F34" s="15">
        <v>-43544</v>
      </c>
      <c r="G34" s="13"/>
      <c r="H34" s="89">
        <v>-4648</v>
      </c>
      <c r="I34" s="13"/>
      <c r="J34" s="15">
        <v>-11954</v>
      </c>
      <c r="K34" s="13"/>
    </row>
    <row r="35" spans="1:11" ht="24" customHeight="1">
      <c r="A35" s="62" t="s">
        <v>195</v>
      </c>
      <c r="C35" s="63"/>
      <c r="D35" s="15">
        <f>SUM(D33:D34)</f>
        <v>130739</v>
      </c>
      <c r="E35" s="13"/>
      <c r="F35" s="15">
        <f>SUM(F33:F34)</f>
        <v>29288</v>
      </c>
      <c r="G35" s="65"/>
      <c r="H35" s="15">
        <f>SUM(H33:H34)</f>
        <v>-174954</v>
      </c>
      <c r="I35" s="13"/>
      <c r="J35" s="15">
        <f>SUM(J33:J34)</f>
        <v>401596</v>
      </c>
      <c r="K35" s="13"/>
    </row>
    <row r="36" spans="1:11" ht="24" customHeight="1">
      <c r="A36" s="62"/>
      <c r="C36" s="63"/>
      <c r="D36" s="13"/>
      <c r="E36" s="13"/>
      <c r="F36" s="13"/>
      <c r="G36" s="65"/>
      <c r="H36" s="13"/>
      <c r="I36" s="13"/>
      <c r="J36" s="13"/>
      <c r="K36" s="13"/>
    </row>
    <row r="37" spans="1:11" ht="24" customHeight="1">
      <c r="A37" s="92"/>
      <c r="B37" s="60"/>
      <c r="C37" s="60"/>
      <c r="H37" s="9"/>
      <c r="I37" s="64"/>
      <c r="J37" s="64"/>
      <c r="K37" s="64"/>
    </row>
    <row r="38" spans="1:11" ht="24" customHeight="1">
      <c r="A38" s="14" t="s">
        <v>209</v>
      </c>
      <c r="B38" s="60"/>
      <c r="C38" s="60"/>
      <c r="H38" s="9"/>
      <c r="I38" s="64"/>
      <c r="J38" s="64"/>
      <c r="K38" s="64"/>
    </row>
    <row r="39" spans="1:11" ht="24" customHeight="1">
      <c r="A39" s="11"/>
      <c r="B39" s="63"/>
      <c r="C39" s="63"/>
      <c r="D39" s="63"/>
      <c r="E39" s="63"/>
      <c r="F39" s="63"/>
      <c r="G39" s="63"/>
      <c r="H39" s="8"/>
      <c r="I39" s="8"/>
      <c r="J39" s="16" t="s">
        <v>68</v>
      </c>
      <c r="K39" s="63"/>
    </row>
    <row r="40" spans="1:11" s="10" customFormat="1" ht="24" customHeight="1">
      <c r="A40" s="6" t="s">
        <v>82</v>
      </c>
      <c r="B40" s="7"/>
      <c r="C40" s="7"/>
      <c r="D40" s="11"/>
      <c r="E40" s="11"/>
      <c r="F40" s="11"/>
      <c r="G40" s="7"/>
      <c r="H40" s="8"/>
      <c r="I40" s="8"/>
      <c r="J40" s="8"/>
      <c r="K40" s="7"/>
    </row>
    <row r="41" spans="1:11" s="10" customFormat="1" ht="24" customHeight="1">
      <c r="A41" s="6" t="s">
        <v>87</v>
      </c>
      <c r="B41" s="7"/>
      <c r="C41" s="7"/>
      <c r="D41" s="11"/>
      <c r="E41" s="11"/>
      <c r="F41" s="11"/>
      <c r="G41" s="7"/>
      <c r="H41" s="8"/>
      <c r="I41" s="7"/>
      <c r="J41" s="8"/>
      <c r="K41" s="7"/>
    </row>
    <row r="42" spans="1:11" s="10" customFormat="1" ht="24" customHeight="1">
      <c r="A42" s="67" t="s">
        <v>286</v>
      </c>
      <c r="B42" s="7"/>
      <c r="C42" s="7"/>
      <c r="D42" s="11"/>
      <c r="E42" s="11"/>
      <c r="F42" s="11"/>
      <c r="G42" s="7"/>
      <c r="H42" s="8"/>
      <c r="I42" s="7"/>
      <c r="J42" s="8"/>
      <c r="K42" s="7"/>
    </row>
    <row r="43" spans="1:11" s="10" customFormat="1" ht="24" customHeight="1">
      <c r="A43" s="7"/>
      <c r="B43" s="7"/>
      <c r="C43" s="7"/>
      <c r="D43" s="11"/>
      <c r="E43" s="11"/>
      <c r="F43" s="11"/>
      <c r="G43" s="7"/>
      <c r="H43" s="8"/>
      <c r="I43" s="7"/>
      <c r="J43" s="16" t="s">
        <v>64</v>
      </c>
      <c r="K43" s="7"/>
    </row>
    <row r="44" spans="1:11" ht="24" customHeight="1">
      <c r="B44" s="60"/>
      <c r="C44" s="60"/>
      <c r="D44" s="105" t="s">
        <v>35</v>
      </c>
      <c r="E44" s="105"/>
      <c r="F44" s="105"/>
      <c r="G44" s="81"/>
      <c r="H44" s="107" t="s">
        <v>36</v>
      </c>
      <c r="I44" s="107"/>
      <c r="J44" s="107"/>
    </row>
    <row r="45" spans="1:11" ht="24" customHeight="1">
      <c r="B45" s="57" t="s">
        <v>0</v>
      </c>
      <c r="C45" s="60"/>
      <c r="D45" s="82" t="s">
        <v>214</v>
      </c>
      <c r="E45" s="83"/>
      <c r="F45" s="82" t="s">
        <v>192</v>
      </c>
      <c r="G45" s="60"/>
      <c r="H45" s="82" t="s">
        <v>214</v>
      </c>
      <c r="I45" s="83"/>
      <c r="J45" s="82" t="s">
        <v>192</v>
      </c>
      <c r="K45" s="83"/>
    </row>
    <row r="46" spans="1:11" ht="24" customHeight="1">
      <c r="B46" s="11"/>
      <c r="C46" s="60"/>
      <c r="D46" s="84"/>
      <c r="E46" s="83"/>
      <c r="F46" s="61" t="s">
        <v>252</v>
      </c>
      <c r="G46" s="60"/>
      <c r="H46" s="84"/>
      <c r="I46" s="83"/>
      <c r="J46" s="61" t="s">
        <v>252</v>
      </c>
      <c r="K46" s="83"/>
    </row>
    <row r="47" spans="1:11" ht="24" customHeight="1">
      <c r="A47" s="92" t="s">
        <v>66</v>
      </c>
      <c r="B47" s="60"/>
      <c r="C47" s="60"/>
      <c r="D47" s="58"/>
      <c r="E47" s="83"/>
      <c r="F47" s="58"/>
      <c r="G47" s="60"/>
      <c r="H47" s="58"/>
      <c r="I47" s="83"/>
      <c r="J47" s="58"/>
      <c r="K47" s="83"/>
    </row>
    <row r="48" spans="1:11" ht="24" customHeight="1">
      <c r="A48" s="93" t="s">
        <v>149</v>
      </c>
      <c r="B48" s="60"/>
      <c r="C48" s="60"/>
      <c r="D48" s="58"/>
      <c r="E48" s="83"/>
      <c r="F48" s="58"/>
      <c r="G48" s="60"/>
      <c r="H48" s="58"/>
      <c r="I48" s="83"/>
      <c r="J48" s="58"/>
      <c r="K48" s="83"/>
    </row>
    <row r="49" spans="1:11" ht="24" customHeight="1">
      <c r="A49" s="94" t="s">
        <v>227</v>
      </c>
      <c r="B49" s="60"/>
      <c r="C49" s="60"/>
      <c r="D49" s="58"/>
      <c r="E49" s="83"/>
      <c r="F49" s="58"/>
      <c r="G49" s="60"/>
      <c r="H49" s="58"/>
      <c r="I49" s="83"/>
      <c r="J49" s="58"/>
      <c r="K49" s="83"/>
    </row>
    <row r="50" spans="1:11" ht="24" customHeight="1">
      <c r="A50" s="94" t="s">
        <v>160</v>
      </c>
      <c r="B50" s="63"/>
      <c r="C50" s="60"/>
      <c r="D50" s="70">
        <v>139</v>
      </c>
      <c r="E50" s="64"/>
      <c r="F50" s="70">
        <v>-11873</v>
      </c>
      <c r="G50" s="64"/>
      <c r="H50" s="70">
        <v>0</v>
      </c>
      <c r="I50" s="64"/>
      <c r="J50" s="70">
        <v>0</v>
      </c>
      <c r="K50" s="83"/>
    </row>
    <row r="51" spans="1:11" ht="24" customHeight="1">
      <c r="A51" s="92" t="s">
        <v>67</v>
      </c>
      <c r="B51" s="60"/>
      <c r="C51" s="60"/>
      <c r="D51" s="70">
        <f>SUM(D50:D50)</f>
        <v>139</v>
      </c>
      <c r="E51" s="64"/>
      <c r="F51" s="70">
        <f>SUM(F50:F50)</f>
        <v>-11873</v>
      </c>
      <c r="G51" s="64"/>
      <c r="H51" s="70">
        <f>SUM(H50:H50)</f>
        <v>0</v>
      </c>
      <c r="I51" s="64"/>
      <c r="J51" s="70">
        <f>SUM(J50:J50)</f>
        <v>0</v>
      </c>
      <c r="K51" s="64"/>
    </row>
    <row r="52" spans="1:11" ht="24" customHeight="1">
      <c r="A52" s="92"/>
      <c r="B52" s="60"/>
      <c r="C52" s="60"/>
      <c r="D52" s="95"/>
      <c r="E52" s="64"/>
      <c r="F52" s="95"/>
      <c r="G52" s="64"/>
      <c r="H52" s="95"/>
      <c r="I52" s="64"/>
      <c r="J52" s="95"/>
      <c r="K52" s="64"/>
    </row>
    <row r="53" spans="1:11" ht="24" customHeight="1" thickBot="1">
      <c r="A53" s="92" t="s">
        <v>69</v>
      </c>
      <c r="B53" s="60"/>
      <c r="C53" s="60"/>
      <c r="D53" s="77">
        <f>SUM(D35,D51)</f>
        <v>130878</v>
      </c>
      <c r="E53" s="64"/>
      <c r="F53" s="77">
        <f>SUM(F35,F51)</f>
        <v>17415</v>
      </c>
      <c r="G53" s="64"/>
      <c r="H53" s="77">
        <f>SUM(H35,H51)</f>
        <v>-174954</v>
      </c>
      <c r="I53" s="64"/>
      <c r="J53" s="77">
        <f>SUM(J35,J51)</f>
        <v>401596</v>
      </c>
      <c r="K53" s="64"/>
    </row>
    <row r="54" spans="1:11" ht="24" customHeight="1" thickTop="1">
      <c r="A54" s="92"/>
      <c r="B54" s="60"/>
      <c r="C54" s="60"/>
      <c r="D54" s="64"/>
      <c r="E54" s="64"/>
      <c r="F54" s="64"/>
      <c r="G54" s="64"/>
      <c r="H54" s="64"/>
      <c r="I54" s="64"/>
      <c r="J54" s="64"/>
      <c r="K54" s="64"/>
    </row>
    <row r="55" spans="1:11" ht="24" customHeight="1">
      <c r="A55" s="92" t="s">
        <v>156</v>
      </c>
      <c r="B55" s="60"/>
      <c r="C55" s="60"/>
      <c r="D55" s="64"/>
      <c r="E55" s="64"/>
      <c r="F55" s="64"/>
      <c r="G55" s="64"/>
      <c r="H55" s="64"/>
      <c r="I55" s="64"/>
      <c r="J55" s="64"/>
      <c r="K55" s="64"/>
    </row>
    <row r="56" spans="1:11" ht="24" customHeight="1" thickBot="1">
      <c r="A56" s="94" t="s">
        <v>118</v>
      </c>
      <c r="B56" s="60"/>
      <c r="C56" s="60"/>
      <c r="D56" s="64">
        <f>SUM(D58-D57)</f>
        <v>129550</v>
      </c>
      <c r="F56" s="64">
        <f>SUM(F58-F57)</f>
        <v>27007</v>
      </c>
      <c r="H56" s="77">
        <f>SUM(H35-H57)</f>
        <v>-174954</v>
      </c>
      <c r="I56" s="64"/>
      <c r="J56" s="77">
        <f>SUM(J35-J57)</f>
        <v>401596</v>
      </c>
      <c r="K56" s="64"/>
    </row>
    <row r="57" spans="1:11" ht="24" customHeight="1" thickTop="1">
      <c r="A57" s="94" t="s">
        <v>119</v>
      </c>
      <c r="B57" s="60"/>
      <c r="C57" s="60"/>
      <c r="D57" s="70">
        <v>1189</v>
      </c>
      <c r="E57" s="64"/>
      <c r="F57" s="70">
        <v>2281</v>
      </c>
      <c r="G57" s="64"/>
      <c r="H57" s="64"/>
      <c r="I57" s="64"/>
      <c r="J57" s="64"/>
      <c r="K57" s="64"/>
    </row>
    <row r="58" spans="1:11" ht="24" customHeight="1" thickBot="1">
      <c r="A58" s="92"/>
      <c r="B58" s="60"/>
      <c r="C58" s="60"/>
      <c r="D58" s="77">
        <f>SUM(D35)</f>
        <v>130739</v>
      </c>
      <c r="E58" s="64"/>
      <c r="F58" s="77">
        <f>SUM(F35)</f>
        <v>29288</v>
      </c>
      <c r="G58" s="64"/>
      <c r="H58" s="64"/>
      <c r="I58" s="64"/>
      <c r="J58" s="64"/>
      <c r="K58" s="64"/>
    </row>
    <row r="59" spans="1:11" ht="24" customHeight="1" thickTop="1">
      <c r="A59" s="92" t="s">
        <v>120</v>
      </c>
      <c r="B59" s="60"/>
      <c r="C59" s="60"/>
      <c r="D59" s="64"/>
      <c r="E59" s="64"/>
      <c r="F59" s="64"/>
      <c r="G59" s="64"/>
      <c r="H59" s="64"/>
      <c r="I59" s="64"/>
      <c r="J59" s="64"/>
      <c r="K59" s="64"/>
    </row>
    <row r="60" spans="1:11" ht="24" customHeight="1" thickBot="1">
      <c r="A60" s="94" t="s">
        <v>118</v>
      </c>
      <c r="B60" s="60"/>
      <c r="C60" s="60"/>
      <c r="D60" s="64">
        <f>D62-D61</f>
        <v>129689</v>
      </c>
      <c r="F60" s="64">
        <f>F62-F61</f>
        <v>15134</v>
      </c>
      <c r="H60" s="77">
        <f>SUM(H53)</f>
        <v>-174954</v>
      </c>
      <c r="I60" s="64"/>
      <c r="J60" s="77">
        <f>SUM(J53)</f>
        <v>401596</v>
      </c>
      <c r="K60" s="64"/>
    </row>
    <row r="61" spans="1:11" ht="24" customHeight="1" thickTop="1">
      <c r="A61" s="94" t="s">
        <v>119</v>
      </c>
      <c r="B61" s="60"/>
      <c r="C61" s="60"/>
      <c r="D61" s="70">
        <f>SUM(D57)</f>
        <v>1189</v>
      </c>
      <c r="E61" s="64"/>
      <c r="F61" s="70">
        <f>SUM(F57)</f>
        <v>2281</v>
      </c>
      <c r="G61" s="64"/>
      <c r="H61" s="64"/>
      <c r="I61" s="64"/>
      <c r="J61" s="64"/>
      <c r="K61" s="64"/>
    </row>
    <row r="62" spans="1:11" ht="24" customHeight="1" thickBot="1">
      <c r="A62" s="92"/>
      <c r="B62" s="60"/>
      <c r="C62" s="60"/>
      <c r="D62" s="77">
        <f>SUM(D53)</f>
        <v>130878</v>
      </c>
      <c r="E62" s="64"/>
      <c r="F62" s="77">
        <f>SUM(F53)</f>
        <v>17415</v>
      </c>
      <c r="G62" s="64"/>
      <c r="H62" s="64"/>
      <c r="I62" s="64"/>
      <c r="J62" s="64"/>
      <c r="K62" s="64"/>
    </row>
    <row r="63" spans="1:11" ht="24" customHeight="1" thickTop="1">
      <c r="A63" s="92"/>
      <c r="B63" s="60"/>
      <c r="C63" s="60"/>
      <c r="D63" s="64"/>
      <c r="E63" s="64"/>
      <c r="F63" s="64"/>
      <c r="G63" s="64"/>
      <c r="H63" s="64"/>
      <c r="I63" s="64"/>
      <c r="J63" s="16" t="s">
        <v>167</v>
      </c>
      <c r="K63" s="64"/>
    </row>
    <row r="64" spans="1:11" ht="24" customHeight="1">
      <c r="A64" s="62" t="s">
        <v>198</v>
      </c>
      <c r="B64" s="63">
        <v>22</v>
      </c>
      <c r="C64" s="63"/>
      <c r="D64" s="13"/>
      <c r="E64" s="13"/>
      <c r="F64" s="13"/>
      <c r="G64" s="65"/>
      <c r="H64" s="13"/>
      <c r="I64" s="13"/>
      <c r="J64" s="13"/>
      <c r="K64" s="13"/>
    </row>
    <row r="65" spans="1:11" ht="24" customHeight="1" thickBot="1">
      <c r="A65" s="9" t="s">
        <v>199</v>
      </c>
      <c r="C65" s="63"/>
      <c r="D65" s="96">
        <v>1.4E-2</v>
      </c>
      <c r="E65" s="97"/>
      <c r="F65" s="96">
        <v>-0.01</v>
      </c>
      <c r="G65" s="98"/>
      <c r="H65" s="96">
        <v>-5.8999999999999997E-2</v>
      </c>
      <c r="I65" s="98"/>
      <c r="J65" s="96">
        <v>0.08</v>
      </c>
      <c r="K65" s="99"/>
    </row>
    <row r="66" spans="1:11" ht="24" customHeight="1" thickTop="1">
      <c r="C66" s="63"/>
      <c r="D66" s="98"/>
      <c r="E66" s="99"/>
      <c r="F66" s="98"/>
      <c r="G66" s="100"/>
      <c r="H66" s="98"/>
      <c r="I66" s="99"/>
      <c r="J66" s="98"/>
      <c r="K66" s="99"/>
    </row>
    <row r="67" spans="1:11" ht="24" customHeight="1">
      <c r="A67" s="14" t="s">
        <v>209</v>
      </c>
      <c r="D67" s="13"/>
      <c r="E67" s="13"/>
      <c r="F67" s="13"/>
      <c r="G67" s="13"/>
      <c r="H67" s="13"/>
      <c r="I67" s="13"/>
      <c r="J67" s="13"/>
      <c r="K67" s="13"/>
    </row>
    <row r="68" spans="1:11" ht="24" customHeight="1">
      <c r="A68" s="11"/>
      <c r="B68" s="63"/>
      <c r="C68" s="63"/>
      <c r="D68" s="63"/>
      <c r="E68" s="63"/>
      <c r="F68" s="63"/>
      <c r="G68" s="63"/>
      <c r="H68" s="8"/>
      <c r="I68" s="8"/>
      <c r="J68" s="16" t="s">
        <v>68</v>
      </c>
      <c r="K68" s="63"/>
    </row>
    <row r="69" spans="1:11" s="10" customFormat="1" ht="24" customHeight="1">
      <c r="A69" s="6" t="s">
        <v>82</v>
      </c>
      <c r="B69" s="7"/>
      <c r="C69" s="7"/>
      <c r="D69" s="7"/>
      <c r="E69" s="7"/>
      <c r="F69" s="7"/>
      <c r="G69" s="7"/>
      <c r="H69" s="8"/>
      <c r="I69" s="8"/>
      <c r="J69" s="8"/>
      <c r="K69" s="7"/>
    </row>
    <row r="70" spans="1:11" s="10" customFormat="1" ht="24" customHeight="1">
      <c r="A70" s="6" t="s">
        <v>65</v>
      </c>
      <c r="B70" s="7"/>
      <c r="C70" s="7"/>
      <c r="D70" s="7"/>
      <c r="E70" s="7"/>
      <c r="F70" s="7"/>
      <c r="G70" s="7"/>
      <c r="H70" s="8"/>
      <c r="I70" s="7"/>
      <c r="J70" s="8"/>
      <c r="K70" s="7"/>
    </row>
    <row r="71" spans="1:11" s="10" customFormat="1" ht="24" customHeight="1">
      <c r="A71" s="67" t="s">
        <v>287</v>
      </c>
      <c r="B71" s="7"/>
      <c r="C71" s="7"/>
      <c r="D71" s="7"/>
      <c r="E71" s="7"/>
      <c r="F71" s="7"/>
      <c r="G71" s="7"/>
      <c r="H71" s="8"/>
      <c r="I71" s="7"/>
      <c r="J71" s="8"/>
      <c r="K71" s="7"/>
    </row>
    <row r="72" spans="1:11" s="10" customFormat="1" ht="24" customHeight="1">
      <c r="A72" s="7"/>
      <c r="B72" s="7"/>
      <c r="C72" s="7"/>
      <c r="D72" s="7"/>
      <c r="E72" s="7"/>
      <c r="F72" s="7"/>
      <c r="G72" s="7"/>
      <c r="H72" s="8"/>
      <c r="I72" s="7"/>
      <c r="J72" s="16" t="s">
        <v>64</v>
      </c>
      <c r="K72" s="7"/>
    </row>
    <row r="73" spans="1:11" ht="24" customHeight="1">
      <c r="B73" s="60"/>
      <c r="C73" s="60"/>
      <c r="D73" s="105" t="s">
        <v>35</v>
      </c>
      <c r="E73" s="105"/>
      <c r="F73" s="105"/>
      <c r="G73" s="81"/>
      <c r="H73" s="107" t="s">
        <v>36</v>
      </c>
      <c r="I73" s="107"/>
      <c r="J73" s="107"/>
    </row>
    <row r="74" spans="1:11" ht="24" customHeight="1">
      <c r="B74" s="57" t="s">
        <v>0</v>
      </c>
      <c r="C74" s="60"/>
      <c r="D74" s="82" t="s">
        <v>214</v>
      </c>
      <c r="E74" s="83"/>
      <c r="F74" s="82" t="s">
        <v>192</v>
      </c>
      <c r="G74" s="60"/>
      <c r="H74" s="82" t="s">
        <v>214</v>
      </c>
      <c r="I74" s="83"/>
      <c r="J74" s="82" t="s">
        <v>192</v>
      </c>
      <c r="K74" s="83"/>
    </row>
    <row r="75" spans="1:11" ht="24" customHeight="1">
      <c r="B75" s="11"/>
      <c r="C75" s="60"/>
      <c r="D75" s="84"/>
      <c r="E75" s="83"/>
      <c r="F75" s="61" t="s">
        <v>252</v>
      </c>
      <c r="G75" s="60"/>
      <c r="H75" s="84"/>
      <c r="I75" s="83"/>
      <c r="J75" s="61" t="s">
        <v>252</v>
      </c>
      <c r="K75" s="83"/>
    </row>
    <row r="76" spans="1:11" ht="24" customHeight="1">
      <c r="A76" s="6" t="s">
        <v>83</v>
      </c>
      <c r="B76" s="60"/>
      <c r="C76" s="60"/>
      <c r="D76" s="85"/>
      <c r="E76" s="83"/>
      <c r="F76" s="85"/>
      <c r="G76" s="60"/>
      <c r="H76" s="85"/>
      <c r="I76" s="83"/>
      <c r="J76" s="85"/>
      <c r="K76" s="83"/>
    </row>
    <row r="77" spans="1:11" ht="24" customHeight="1">
      <c r="A77" s="62" t="s">
        <v>6</v>
      </c>
      <c r="H77" s="86"/>
      <c r="I77" s="86"/>
      <c r="J77" s="86"/>
    </row>
    <row r="78" spans="1:11" ht="24" customHeight="1">
      <c r="A78" s="9" t="s">
        <v>57</v>
      </c>
      <c r="B78" s="63">
        <v>3</v>
      </c>
      <c r="D78" s="64">
        <v>2807373</v>
      </c>
      <c r="E78" s="13"/>
      <c r="F78" s="13">
        <v>3819903</v>
      </c>
      <c r="G78" s="13"/>
      <c r="H78" s="64">
        <v>532220</v>
      </c>
      <c r="I78" s="13"/>
      <c r="J78" s="13">
        <v>849110</v>
      </c>
      <c r="K78" s="13"/>
    </row>
    <row r="79" spans="1:11" ht="24" customHeight="1">
      <c r="A79" s="9" t="s">
        <v>56</v>
      </c>
      <c r="B79" s="63">
        <v>3</v>
      </c>
      <c r="D79" s="64">
        <v>153130</v>
      </c>
      <c r="E79" s="13"/>
      <c r="F79" s="13">
        <v>271251</v>
      </c>
      <c r="G79" s="13"/>
      <c r="H79" s="64">
        <v>338666</v>
      </c>
      <c r="I79" s="13"/>
      <c r="J79" s="13">
        <v>549971</v>
      </c>
      <c r="K79" s="13"/>
    </row>
    <row r="80" spans="1:11" ht="24" customHeight="1">
      <c r="A80" s="9" t="s">
        <v>29</v>
      </c>
      <c r="B80" s="63">
        <v>3</v>
      </c>
      <c r="D80" s="64">
        <v>77533</v>
      </c>
      <c r="E80" s="13"/>
      <c r="F80" s="13">
        <v>110292</v>
      </c>
      <c r="G80" s="13"/>
      <c r="H80" s="64">
        <v>72097</v>
      </c>
      <c r="I80" s="13"/>
      <c r="J80" s="13">
        <v>141217</v>
      </c>
      <c r="K80" s="13"/>
    </row>
    <row r="81" spans="1:11" ht="24" customHeight="1">
      <c r="A81" s="9" t="s">
        <v>297</v>
      </c>
      <c r="B81" s="63">
        <v>3</v>
      </c>
      <c r="C81" s="63"/>
      <c r="D81" s="64">
        <v>119164</v>
      </c>
      <c r="E81" s="65"/>
      <c r="F81" s="13">
        <v>96451</v>
      </c>
      <c r="G81" s="65"/>
      <c r="H81" s="64">
        <v>118846</v>
      </c>
      <c r="I81" s="65"/>
      <c r="J81" s="13">
        <v>95834</v>
      </c>
      <c r="K81" s="65"/>
    </row>
    <row r="82" spans="1:11" ht="24" customHeight="1">
      <c r="A82" s="9" t="s">
        <v>129</v>
      </c>
      <c r="B82" s="63"/>
      <c r="C82" s="63"/>
      <c r="D82" s="64">
        <v>124488</v>
      </c>
      <c r="E82" s="65"/>
      <c r="F82" s="13">
        <v>114981</v>
      </c>
      <c r="G82" s="65"/>
      <c r="H82" s="64">
        <v>0</v>
      </c>
      <c r="I82" s="65"/>
      <c r="J82" s="13">
        <v>0</v>
      </c>
      <c r="K82" s="65"/>
    </row>
    <row r="83" spans="1:11" ht="24" customHeight="1">
      <c r="A83" s="9" t="s">
        <v>147</v>
      </c>
      <c r="B83" s="63">
        <v>3</v>
      </c>
      <c r="D83" s="64">
        <v>66569</v>
      </c>
      <c r="E83" s="13"/>
      <c r="F83" s="13">
        <v>193772</v>
      </c>
      <c r="G83" s="13"/>
      <c r="H83" s="64">
        <v>543932</v>
      </c>
      <c r="I83" s="13"/>
      <c r="J83" s="13">
        <v>621961</v>
      </c>
      <c r="K83" s="65"/>
    </row>
    <row r="84" spans="1:11" ht="24" customHeight="1">
      <c r="A84" s="9" t="s">
        <v>148</v>
      </c>
      <c r="B84" s="63" t="s">
        <v>269</v>
      </c>
      <c r="D84" s="64">
        <v>1462</v>
      </c>
      <c r="E84" s="13"/>
      <c r="F84" s="13">
        <v>0</v>
      </c>
      <c r="G84" s="13"/>
      <c r="H84" s="64">
        <v>310637</v>
      </c>
      <c r="I84" s="13"/>
      <c r="J84" s="13">
        <v>943209</v>
      </c>
      <c r="K84" s="65"/>
    </row>
    <row r="85" spans="1:11" ht="24" customHeight="1">
      <c r="A85" s="9" t="s">
        <v>265</v>
      </c>
      <c r="B85" s="63" t="s">
        <v>258</v>
      </c>
      <c r="D85" s="64">
        <v>730145</v>
      </c>
      <c r="E85" s="13"/>
      <c r="F85" s="13">
        <v>16334</v>
      </c>
      <c r="G85" s="13"/>
      <c r="H85" s="64">
        <v>0</v>
      </c>
      <c r="I85" s="13"/>
      <c r="J85" s="13">
        <v>18513</v>
      </c>
      <c r="K85" s="65"/>
    </row>
    <row r="86" spans="1:11" ht="24" customHeight="1">
      <c r="A86" s="9" t="s">
        <v>270</v>
      </c>
      <c r="B86" s="63"/>
      <c r="D86" s="64">
        <v>0</v>
      </c>
      <c r="E86" s="13"/>
      <c r="F86" s="13">
        <v>513150</v>
      </c>
      <c r="G86" s="13"/>
      <c r="H86" s="64">
        <v>0</v>
      </c>
      <c r="I86" s="13"/>
      <c r="J86" s="13">
        <v>383165</v>
      </c>
      <c r="K86" s="65"/>
    </row>
    <row r="87" spans="1:11" ht="24" customHeight="1">
      <c r="A87" s="9" t="s">
        <v>21</v>
      </c>
      <c r="B87" s="63" t="s">
        <v>304</v>
      </c>
      <c r="C87" s="63"/>
      <c r="D87" s="13">
        <v>19240</v>
      </c>
      <c r="E87" s="13"/>
      <c r="F87" s="13">
        <v>47488</v>
      </c>
      <c r="G87" s="13"/>
      <c r="H87" s="13">
        <v>140799</v>
      </c>
      <c r="I87" s="13"/>
      <c r="J87" s="13">
        <v>69808</v>
      </c>
      <c r="K87" s="65"/>
    </row>
    <row r="88" spans="1:11" ht="24" customHeight="1">
      <c r="A88" s="62" t="s">
        <v>8</v>
      </c>
      <c r="B88" s="65"/>
      <c r="C88" s="13"/>
      <c r="D88" s="87">
        <f>SUM(D78:D87)</f>
        <v>4099104</v>
      </c>
      <c r="E88" s="13"/>
      <c r="F88" s="87">
        <f>SUM(F78:F87)</f>
        <v>5183622</v>
      </c>
      <c r="G88" s="13"/>
      <c r="H88" s="87">
        <f>SUM(H78:H87)</f>
        <v>2057197</v>
      </c>
      <c r="I88" s="13"/>
      <c r="J88" s="87">
        <f>SUM(J78:J87)</f>
        <v>3672788</v>
      </c>
      <c r="K88" s="13"/>
    </row>
    <row r="89" spans="1:11" ht="24" customHeight="1">
      <c r="A89" s="62" t="s">
        <v>7</v>
      </c>
      <c r="D89" s="13"/>
      <c r="E89" s="13"/>
      <c r="F89" s="13"/>
      <c r="G89" s="13"/>
      <c r="H89" s="13"/>
      <c r="I89" s="13"/>
      <c r="J89" s="13"/>
      <c r="K89" s="13"/>
    </row>
    <row r="90" spans="1:11" ht="24" customHeight="1">
      <c r="A90" s="9" t="s">
        <v>58</v>
      </c>
      <c r="B90" s="63"/>
      <c r="D90" s="64">
        <v>2205980</v>
      </c>
      <c r="E90" s="13"/>
      <c r="F90" s="13">
        <v>2720890</v>
      </c>
      <c r="G90" s="13"/>
      <c r="H90" s="64">
        <v>444645</v>
      </c>
      <c r="I90" s="13"/>
      <c r="J90" s="13">
        <v>716367</v>
      </c>
      <c r="K90" s="13"/>
    </row>
    <row r="91" spans="1:11" ht="24" customHeight="1">
      <c r="A91" s="9" t="s">
        <v>107</v>
      </c>
      <c r="B91" s="63">
        <v>3</v>
      </c>
      <c r="D91" s="64">
        <v>172447</v>
      </c>
      <c r="E91" s="13"/>
      <c r="F91" s="13">
        <v>239867</v>
      </c>
      <c r="G91" s="13"/>
      <c r="H91" s="64">
        <v>418356</v>
      </c>
      <c r="I91" s="13"/>
      <c r="J91" s="13">
        <v>528129</v>
      </c>
      <c r="K91" s="13"/>
    </row>
    <row r="92" spans="1:11" ht="24" customHeight="1">
      <c r="A92" s="9" t="s">
        <v>108</v>
      </c>
      <c r="B92" s="63">
        <v>3</v>
      </c>
      <c r="D92" s="64">
        <v>96159</v>
      </c>
      <c r="E92" s="13"/>
      <c r="F92" s="13">
        <v>65473</v>
      </c>
      <c r="G92" s="13"/>
      <c r="H92" s="64">
        <v>105433</v>
      </c>
      <c r="I92" s="13"/>
      <c r="J92" s="13">
        <v>159022</v>
      </c>
      <c r="K92" s="13"/>
    </row>
    <row r="93" spans="1:11" ht="24" customHeight="1">
      <c r="A93" s="9" t="s">
        <v>131</v>
      </c>
      <c r="B93" s="63">
        <v>2</v>
      </c>
      <c r="D93" s="64">
        <v>51845</v>
      </c>
      <c r="E93" s="13"/>
      <c r="F93" s="13">
        <v>39884</v>
      </c>
      <c r="G93" s="13"/>
      <c r="H93" s="64">
        <v>52214</v>
      </c>
      <c r="I93" s="13"/>
      <c r="J93" s="13">
        <v>37501</v>
      </c>
      <c r="K93" s="13"/>
    </row>
    <row r="94" spans="1:11" ht="24" customHeight="1">
      <c r="A94" s="9" t="s">
        <v>130</v>
      </c>
      <c r="B94" s="88"/>
      <c r="D94" s="64">
        <v>88085</v>
      </c>
      <c r="E94" s="13"/>
      <c r="F94" s="13">
        <v>78368</v>
      </c>
      <c r="G94" s="13"/>
      <c r="H94" s="13">
        <v>0</v>
      </c>
      <c r="I94" s="13"/>
      <c r="J94" s="13">
        <v>0</v>
      </c>
      <c r="K94" s="13"/>
    </row>
    <row r="95" spans="1:11" ht="24" customHeight="1">
      <c r="A95" s="9" t="s">
        <v>73</v>
      </c>
      <c r="D95" s="64">
        <v>418329</v>
      </c>
      <c r="E95" s="13"/>
      <c r="F95" s="13">
        <v>606221</v>
      </c>
      <c r="G95" s="13"/>
      <c r="H95" s="64">
        <v>64020</v>
      </c>
      <c r="I95" s="13"/>
      <c r="J95" s="13">
        <v>139983</v>
      </c>
      <c r="K95" s="13"/>
    </row>
    <row r="96" spans="1:11" ht="24" customHeight="1">
      <c r="A96" s="9" t="s">
        <v>24</v>
      </c>
      <c r="B96" s="74" t="s">
        <v>292</v>
      </c>
      <c r="D96" s="13">
        <v>507195</v>
      </c>
      <c r="E96" s="13"/>
      <c r="F96" s="13">
        <v>735882</v>
      </c>
      <c r="G96" s="13"/>
      <c r="H96" s="13">
        <v>919120</v>
      </c>
      <c r="I96" s="13"/>
      <c r="J96" s="13">
        <v>566816</v>
      </c>
      <c r="K96" s="13"/>
    </row>
    <row r="97" spans="1:11" ht="24" customHeight="1">
      <c r="A97" s="62" t="s">
        <v>9</v>
      </c>
      <c r="B97" s="63"/>
      <c r="C97" s="63"/>
      <c r="D97" s="87">
        <f>SUM(D90:D96)</f>
        <v>3540040</v>
      </c>
      <c r="E97" s="13"/>
      <c r="F97" s="87">
        <f>SUM(F90:F96)</f>
        <v>4486585</v>
      </c>
      <c r="G97" s="65"/>
      <c r="H97" s="87">
        <f>SUM(H90:H96)</f>
        <v>2003788</v>
      </c>
      <c r="I97" s="13"/>
      <c r="J97" s="87">
        <f>SUM(J90:J96)</f>
        <v>2147818</v>
      </c>
      <c r="K97" s="13"/>
    </row>
    <row r="98" spans="1:11" ht="24" customHeight="1">
      <c r="A98" s="62" t="s">
        <v>263</v>
      </c>
      <c r="B98" s="63"/>
      <c r="C98" s="63"/>
      <c r="D98" s="13">
        <f>SUM(D88-D97)</f>
        <v>559064</v>
      </c>
      <c r="F98" s="13">
        <f>SUM(F88-F97)</f>
        <v>697037</v>
      </c>
      <c r="H98" s="13">
        <f>SUM(H88-H97)</f>
        <v>53409</v>
      </c>
      <c r="I98" s="13"/>
      <c r="J98" s="13">
        <f>SUM(J88-J97)</f>
        <v>1524970</v>
      </c>
      <c r="K98" s="13"/>
    </row>
    <row r="99" spans="1:11" ht="24" customHeight="1">
      <c r="A99" s="9" t="s">
        <v>262</v>
      </c>
      <c r="B99" s="74" t="s">
        <v>259</v>
      </c>
      <c r="C99" s="63"/>
      <c r="D99" s="64">
        <v>172553</v>
      </c>
      <c r="E99" s="13"/>
      <c r="F99" s="13">
        <v>383372</v>
      </c>
      <c r="G99" s="13"/>
      <c r="H99" s="13">
        <v>0</v>
      </c>
      <c r="I99" s="13"/>
      <c r="J99" s="13">
        <v>0</v>
      </c>
      <c r="K99" s="13"/>
    </row>
    <row r="100" spans="1:11" ht="24" customHeight="1">
      <c r="A100" s="9" t="s">
        <v>146</v>
      </c>
      <c r="B100" s="63">
        <v>3</v>
      </c>
      <c r="D100" s="89">
        <v>-359851</v>
      </c>
      <c r="E100" s="13"/>
      <c r="F100" s="89">
        <v>-315975</v>
      </c>
      <c r="G100" s="13"/>
      <c r="H100" s="89">
        <v>-683229</v>
      </c>
      <c r="I100" s="13"/>
      <c r="J100" s="89">
        <v>-1157680</v>
      </c>
      <c r="K100" s="13"/>
    </row>
    <row r="101" spans="1:11" ht="24" customHeight="1">
      <c r="A101" s="90" t="s">
        <v>194</v>
      </c>
      <c r="B101" s="63"/>
      <c r="D101" s="91">
        <f>SUM(D98:D100)</f>
        <v>371766</v>
      </c>
      <c r="E101" s="13"/>
      <c r="F101" s="91">
        <f>SUM(F98:F100)</f>
        <v>764434</v>
      </c>
      <c r="G101" s="13"/>
      <c r="H101" s="91">
        <f>SUM(H98:H100)</f>
        <v>-629820</v>
      </c>
      <c r="I101" s="13"/>
      <c r="J101" s="91">
        <f>SUM(J98:J100)</f>
        <v>367290</v>
      </c>
      <c r="K101" s="13"/>
    </row>
    <row r="102" spans="1:11" ht="24" customHeight="1">
      <c r="A102" s="9" t="s">
        <v>219</v>
      </c>
      <c r="B102" s="63" t="s">
        <v>260</v>
      </c>
      <c r="C102" s="63"/>
      <c r="D102" s="89">
        <v>-189841</v>
      </c>
      <c r="E102" s="13"/>
      <c r="F102" s="15">
        <v>-350217</v>
      </c>
      <c r="G102" s="13"/>
      <c r="H102" s="89">
        <v>-28286</v>
      </c>
      <c r="I102" s="13"/>
      <c r="J102" s="15">
        <v>-232047</v>
      </c>
      <c r="K102" s="13"/>
    </row>
    <row r="103" spans="1:11" ht="24" customHeight="1">
      <c r="A103" s="62" t="s">
        <v>195</v>
      </c>
      <c r="C103" s="63"/>
      <c r="D103" s="15">
        <f>SUM(D101:D102)</f>
        <v>181925</v>
      </c>
      <c r="E103" s="13"/>
      <c r="F103" s="15">
        <f>SUM(F101:F102)</f>
        <v>414217</v>
      </c>
      <c r="G103" s="65"/>
      <c r="H103" s="15">
        <f>SUM(H101:H102)</f>
        <v>-658106</v>
      </c>
      <c r="I103" s="13"/>
      <c r="J103" s="15">
        <f>SUM(J101:J102)</f>
        <v>135243</v>
      </c>
      <c r="K103" s="13"/>
    </row>
    <row r="104" spans="1:11" ht="24" customHeight="1">
      <c r="A104" s="62"/>
      <c r="C104" s="63"/>
      <c r="D104" s="13"/>
      <c r="E104" s="13"/>
      <c r="F104" s="13"/>
      <c r="G104" s="65"/>
      <c r="H104" s="13"/>
      <c r="I104" s="13"/>
      <c r="J104" s="13"/>
      <c r="K104" s="13"/>
    </row>
    <row r="105" spans="1:11" ht="24" customHeight="1">
      <c r="A105" s="92"/>
      <c r="B105" s="60"/>
      <c r="C105" s="60"/>
      <c r="H105" s="9"/>
      <c r="I105" s="64"/>
      <c r="J105" s="64"/>
      <c r="K105" s="64"/>
    </row>
    <row r="106" spans="1:11" ht="24" customHeight="1">
      <c r="A106" s="14" t="s">
        <v>209</v>
      </c>
      <c r="B106" s="60"/>
      <c r="C106" s="60"/>
      <c r="H106" s="9"/>
      <c r="I106" s="64"/>
      <c r="J106" s="64"/>
      <c r="K106" s="64"/>
    </row>
    <row r="107" spans="1:11" ht="24" customHeight="1">
      <c r="A107" s="11"/>
      <c r="B107" s="63"/>
      <c r="C107" s="63"/>
      <c r="D107" s="63"/>
      <c r="E107" s="63"/>
      <c r="F107" s="63"/>
      <c r="G107" s="63"/>
      <c r="H107" s="8"/>
      <c r="I107" s="8"/>
      <c r="J107" s="16" t="s">
        <v>68</v>
      </c>
      <c r="K107" s="63"/>
    </row>
    <row r="108" spans="1:11" s="10" customFormat="1" ht="24" customHeight="1">
      <c r="A108" s="6" t="s">
        <v>82</v>
      </c>
      <c r="B108" s="7"/>
      <c r="C108" s="7"/>
      <c r="D108" s="11"/>
      <c r="E108" s="11"/>
      <c r="F108" s="11"/>
      <c r="G108" s="7"/>
      <c r="H108" s="8"/>
      <c r="I108" s="8"/>
      <c r="J108" s="8"/>
      <c r="K108" s="7"/>
    </row>
    <row r="109" spans="1:11" s="10" customFormat="1" ht="24" customHeight="1">
      <c r="A109" s="6" t="s">
        <v>87</v>
      </c>
      <c r="B109" s="7"/>
      <c r="C109" s="7"/>
      <c r="D109" s="11"/>
      <c r="E109" s="11"/>
      <c r="F109" s="11"/>
      <c r="G109" s="7"/>
      <c r="H109" s="8"/>
      <c r="I109" s="7"/>
      <c r="J109" s="8"/>
      <c r="K109" s="7"/>
    </row>
    <row r="110" spans="1:11" s="10" customFormat="1" ht="24" customHeight="1">
      <c r="A110" s="67" t="s">
        <v>287</v>
      </c>
      <c r="B110" s="7"/>
      <c r="C110" s="7"/>
      <c r="D110" s="11"/>
      <c r="E110" s="11"/>
      <c r="F110" s="11"/>
      <c r="G110" s="7"/>
      <c r="H110" s="8"/>
      <c r="I110" s="7"/>
      <c r="J110" s="8"/>
      <c r="K110" s="7"/>
    </row>
    <row r="111" spans="1:11" s="10" customFormat="1" ht="24" customHeight="1">
      <c r="A111" s="7"/>
      <c r="B111" s="7"/>
      <c r="C111" s="7"/>
      <c r="D111" s="11"/>
      <c r="E111" s="11"/>
      <c r="F111" s="11"/>
      <c r="G111" s="7"/>
      <c r="H111" s="8"/>
      <c r="I111" s="7"/>
      <c r="J111" s="16" t="s">
        <v>64</v>
      </c>
      <c r="K111" s="7"/>
    </row>
    <row r="112" spans="1:11" ht="24" customHeight="1">
      <c r="B112" s="60"/>
      <c r="C112" s="60"/>
      <c r="D112" s="105" t="s">
        <v>35</v>
      </c>
      <c r="E112" s="105"/>
      <c r="F112" s="105"/>
      <c r="G112" s="81"/>
      <c r="H112" s="107" t="s">
        <v>36</v>
      </c>
      <c r="I112" s="107"/>
      <c r="J112" s="107"/>
    </row>
    <row r="113" spans="1:11" ht="24" customHeight="1">
      <c r="B113" s="57" t="s">
        <v>0</v>
      </c>
      <c r="C113" s="60"/>
      <c r="D113" s="82" t="s">
        <v>214</v>
      </c>
      <c r="E113" s="83"/>
      <c r="F113" s="82" t="s">
        <v>192</v>
      </c>
      <c r="G113" s="60"/>
      <c r="H113" s="82" t="s">
        <v>214</v>
      </c>
      <c r="I113" s="83"/>
      <c r="J113" s="82" t="s">
        <v>192</v>
      </c>
      <c r="K113" s="83"/>
    </row>
    <row r="114" spans="1:11" ht="24" customHeight="1">
      <c r="B114" s="11"/>
      <c r="C114" s="60"/>
      <c r="D114" s="84"/>
      <c r="E114" s="83"/>
      <c r="F114" s="61" t="s">
        <v>252</v>
      </c>
      <c r="G114" s="60"/>
      <c r="H114" s="84"/>
      <c r="I114" s="83"/>
      <c r="J114" s="61" t="s">
        <v>252</v>
      </c>
      <c r="K114" s="83"/>
    </row>
    <row r="115" spans="1:11" ht="24" customHeight="1">
      <c r="A115" s="92" t="s">
        <v>66</v>
      </c>
      <c r="B115" s="60"/>
      <c r="C115" s="60"/>
      <c r="D115" s="58"/>
      <c r="E115" s="83"/>
      <c r="F115" s="58"/>
      <c r="G115" s="60"/>
      <c r="H115" s="58"/>
      <c r="I115" s="83"/>
      <c r="J115" s="58"/>
      <c r="K115" s="83"/>
    </row>
    <row r="116" spans="1:11" ht="24" customHeight="1">
      <c r="A116" s="93" t="s">
        <v>149</v>
      </c>
      <c r="B116" s="60"/>
      <c r="C116" s="60"/>
      <c r="D116" s="58"/>
      <c r="E116" s="83"/>
      <c r="F116" s="58"/>
      <c r="G116" s="60"/>
      <c r="H116" s="58"/>
      <c r="I116" s="83"/>
      <c r="J116" s="58"/>
      <c r="K116" s="83"/>
    </row>
    <row r="117" spans="1:11" ht="24" customHeight="1">
      <c r="A117" s="94" t="s">
        <v>227</v>
      </c>
      <c r="B117" s="60"/>
      <c r="C117" s="60"/>
      <c r="D117" s="58"/>
      <c r="E117" s="83"/>
      <c r="F117" s="58"/>
      <c r="G117" s="60"/>
      <c r="H117" s="58"/>
      <c r="I117" s="83"/>
      <c r="J117" s="58"/>
      <c r="K117" s="83"/>
    </row>
    <row r="118" spans="1:11" ht="24" customHeight="1">
      <c r="A118" s="94" t="s">
        <v>160</v>
      </c>
      <c r="B118" s="63"/>
      <c r="C118" s="60"/>
      <c r="D118" s="70">
        <v>-12623</v>
      </c>
      <c r="E118" s="64"/>
      <c r="F118" s="70">
        <v>2807</v>
      </c>
      <c r="G118" s="64"/>
      <c r="H118" s="70">
        <v>0</v>
      </c>
      <c r="I118" s="64"/>
      <c r="J118" s="70">
        <v>0</v>
      </c>
      <c r="K118" s="83"/>
    </row>
    <row r="119" spans="1:11" ht="24" customHeight="1">
      <c r="A119" s="92" t="s">
        <v>67</v>
      </c>
      <c r="B119" s="60"/>
      <c r="C119" s="60"/>
      <c r="D119" s="70">
        <f>SUM(D118:D118)</f>
        <v>-12623</v>
      </c>
      <c r="E119" s="64"/>
      <c r="F119" s="70">
        <f>SUM(F118:F118)</f>
        <v>2807</v>
      </c>
      <c r="G119" s="64"/>
      <c r="H119" s="70">
        <f>SUM(H118:H118)</f>
        <v>0</v>
      </c>
      <c r="I119" s="64"/>
      <c r="J119" s="70">
        <f>SUM(J118:J118)</f>
        <v>0</v>
      </c>
      <c r="K119" s="64"/>
    </row>
    <row r="120" spans="1:11" ht="24" customHeight="1">
      <c r="A120" s="92"/>
      <c r="B120" s="60"/>
      <c r="C120" s="60"/>
      <c r="D120" s="95"/>
      <c r="E120" s="64"/>
      <c r="F120" s="95"/>
      <c r="G120" s="64"/>
      <c r="H120" s="95"/>
      <c r="I120" s="64"/>
      <c r="J120" s="95"/>
      <c r="K120" s="64"/>
    </row>
    <row r="121" spans="1:11" ht="24" customHeight="1" thickBot="1">
      <c r="A121" s="92" t="s">
        <v>69</v>
      </c>
      <c r="B121" s="60"/>
      <c r="C121" s="60"/>
      <c r="D121" s="77">
        <f>SUM(D103,D119)</f>
        <v>169302</v>
      </c>
      <c r="E121" s="64"/>
      <c r="F121" s="77">
        <f>SUM(F103,F119)</f>
        <v>417024</v>
      </c>
      <c r="G121" s="64"/>
      <c r="H121" s="77">
        <f>SUM(H103,H119)</f>
        <v>-658106</v>
      </c>
      <c r="I121" s="64"/>
      <c r="J121" s="77">
        <f>SUM(J103,J119)</f>
        <v>135243</v>
      </c>
      <c r="K121" s="64"/>
    </row>
    <row r="122" spans="1:11" ht="24" customHeight="1" thickTop="1">
      <c r="A122" s="92"/>
      <c r="B122" s="60"/>
      <c r="C122" s="60"/>
      <c r="D122" s="64"/>
      <c r="E122" s="64"/>
      <c r="F122" s="64"/>
      <c r="G122" s="64"/>
      <c r="H122" s="64"/>
      <c r="I122" s="64"/>
      <c r="J122" s="64"/>
      <c r="K122" s="64"/>
    </row>
    <row r="123" spans="1:11" ht="24" customHeight="1">
      <c r="A123" s="92" t="s">
        <v>156</v>
      </c>
      <c r="B123" s="60"/>
      <c r="C123" s="60"/>
      <c r="D123" s="64"/>
      <c r="E123" s="64"/>
      <c r="F123" s="64"/>
      <c r="G123" s="64"/>
      <c r="H123" s="64"/>
      <c r="I123" s="64"/>
      <c r="J123" s="64"/>
      <c r="K123" s="64"/>
    </row>
    <row r="124" spans="1:11" ht="24" customHeight="1" thickBot="1">
      <c r="A124" s="94" t="s">
        <v>118</v>
      </c>
      <c r="B124" s="60"/>
      <c r="C124" s="60"/>
      <c r="D124" s="64">
        <f>SUM(D126-D125)</f>
        <v>179236</v>
      </c>
      <c r="F124" s="64">
        <f>SUM(F126-F125)</f>
        <v>363186</v>
      </c>
      <c r="H124" s="77">
        <f>SUM(H103-H125)</f>
        <v>-658106</v>
      </c>
      <c r="I124" s="64"/>
      <c r="J124" s="77">
        <f>SUM(J103-J125)</f>
        <v>135243</v>
      </c>
      <c r="K124" s="64"/>
    </row>
    <row r="125" spans="1:11" ht="24" customHeight="1" thickTop="1">
      <c r="A125" s="94" t="s">
        <v>119</v>
      </c>
      <c r="B125" s="60"/>
      <c r="C125" s="60"/>
      <c r="D125" s="70">
        <v>2689</v>
      </c>
      <c r="E125" s="64"/>
      <c r="F125" s="70">
        <v>51031</v>
      </c>
      <c r="G125" s="64"/>
      <c r="H125" s="64"/>
      <c r="I125" s="64"/>
      <c r="J125" s="64"/>
      <c r="K125" s="64"/>
    </row>
    <row r="126" spans="1:11" ht="24" customHeight="1" thickBot="1">
      <c r="A126" s="92"/>
      <c r="B126" s="60"/>
      <c r="C126" s="60"/>
      <c r="D126" s="77">
        <f>SUM(D103)</f>
        <v>181925</v>
      </c>
      <c r="E126" s="64"/>
      <c r="F126" s="77">
        <f>SUM(F103)</f>
        <v>414217</v>
      </c>
      <c r="G126" s="64"/>
      <c r="H126" s="64"/>
      <c r="I126" s="64"/>
      <c r="J126" s="64"/>
      <c r="K126" s="64"/>
    </row>
    <row r="127" spans="1:11" ht="24" customHeight="1" thickTop="1">
      <c r="A127" s="92" t="s">
        <v>120</v>
      </c>
      <c r="B127" s="60"/>
      <c r="C127" s="60"/>
      <c r="D127" s="64"/>
      <c r="E127" s="64"/>
      <c r="F127" s="64"/>
      <c r="G127" s="64"/>
      <c r="H127" s="64"/>
      <c r="I127" s="64"/>
      <c r="J127" s="64"/>
      <c r="K127" s="64"/>
    </row>
    <row r="128" spans="1:11" ht="24" customHeight="1" thickBot="1">
      <c r="A128" s="94" t="s">
        <v>118</v>
      </c>
      <c r="B128" s="60"/>
      <c r="C128" s="60"/>
      <c r="D128" s="64">
        <f>D130-D129</f>
        <v>166613</v>
      </c>
      <c r="F128" s="64">
        <f>F130-F129</f>
        <v>365993</v>
      </c>
      <c r="H128" s="77">
        <f>SUM(H121)</f>
        <v>-658106</v>
      </c>
      <c r="I128" s="64"/>
      <c r="J128" s="77">
        <f>SUM(J121)</f>
        <v>135243</v>
      </c>
      <c r="K128" s="64"/>
    </row>
    <row r="129" spans="1:11" ht="24" customHeight="1" thickTop="1">
      <c r="A129" s="94" t="s">
        <v>119</v>
      </c>
      <c r="B129" s="60"/>
      <c r="C129" s="60"/>
      <c r="D129" s="70">
        <f>SUM(D125)</f>
        <v>2689</v>
      </c>
      <c r="E129" s="64"/>
      <c r="F129" s="70">
        <f>SUM(F125)</f>
        <v>51031</v>
      </c>
      <c r="G129" s="64"/>
      <c r="H129" s="64"/>
      <c r="I129" s="64"/>
      <c r="J129" s="64"/>
      <c r="K129" s="64"/>
    </row>
    <row r="130" spans="1:11" ht="24" customHeight="1" thickBot="1">
      <c r="A130" s="92"/>
      <c r="B130" s="60"/>
      <c r="C130" s="60"/>
      <c r="D130" s="77">
        <f>SUM(D121)</f>
        <v>169302</v>
      </c>
      <c r="E130" s="64"/>
      <c r="F130" s="77">
        <f>SUM(F121)</f>
        <v>417024</v>
      </c>
      <c r="G130" s="64"/>
      <c r="H130" s="64"/>
      <c r="I130" s="64"/>
      <c r="J130" s="64"/>
      <c r="K130" s="64"/>
    </row>
    <row r="131" spans="1:11" ht="24" customHeight="1" thickTop="1">
      <c r="A131" s="92"/>
      <c r="B131" s="60"/>
      <c r="C131" s="60"/>
      <c r="D131" s="64"/>
      <c r="E131" s="64"/>
      <c r="F131" s="64"/>
      <c r="G131" s="64"/>
      <c r="H131" s="64"/>
      <c r="I131" s="64"/>
      <c r="J131" s="16" t="s">
        <v>167</v>
      </c>
      <c r="K131" s="64"/>
    </row>
    <row r="132" spans="1:11" ht="24" customHeight="1">
      <c r="A132" s="62" t="s">
        <v>198</v>
      </c>
      <c r="B132" s="63">
        <v>22</v>
      </c>
      <c r="C132" s="63"/>
      <c r="D132" s="13"/>
      <c r="E132" s="13"/>
      <c r="F132" s="13"/>
      <c r="G132" s="65"/>
      <c r="H132" s="13"/>
      <c r="I132" s="13"/>
      <c r="J132" s="13"/>
      <c r="K132" s="13"/>
    </row>
    <row r="133" spans="1:11" ht="24" customHeight="1" thickBot="1">
      <c r="A133" s="9" t="s">
        <v>199</v>
      </c>
      <c r="C133" s="63"/>
      <c r="D133" s="96">
        <v>-7.0000000000000001E-3</v>
      </c>
      <c r="E133" s="97"/>
      <c r="F133" s="96">
        <v>3.6999999999999998E-2</v>
      </c>
      <c r="G133" s="98"/>
      <c r="H133" s="96">
        <v>-0.20799999999999999</v>
      </c>
      <c r="I133" s="98"/>
      <c r="J133" s="96">
        <v>-1.7999999999999999E-2</v>
      </c>
      <c r="K133" s="99"/>
    </row>
    <row r="134" spans="1:11" ht="24" customHeight="1" thickTop="1">
      <c r="C134" s="63"/>
      <c r="D134" s="98"/>
      <c r="E134" s="99"/>
      <c r="F134" s="98"/>
      <c r="G134" s="100"/>
      <c r="H134" s="98"/>
      <c r="I134" s="99"/>
      <c r="J134" s="98"/>
      <c r="K134" s="99"/>
    </row>
    <row r="135" spans="1:11" ht="24" customHeight="1">
      <c r="A135" s="14" t="s">
        <v>209</v>
      </c>
      <c r="D135" s="13"/>
      <c r="E135" s="13"/>
      <c r="F135" s="13"/>
      <c r="G135" s="13"/>
      <c r="H135" s="13"/>
      <c r="I135" s="13"/>
      <c r="J135" s="13"/>
      <c r="K135" s="13"/>
    </row>
  </sheetData>
  <mergeCells count="8">
    <mergeCell ref="D112:F112"/>
    <mergeCell ref="H112:J112"/>
    <mergeCell ref="D73:F73"/>
    <mergeCell ref="H73:J73"/>
    <mergeCell ref="D6:F6"/>
    <mergeCell ref="H6:J6"/>
    <mergeCell ref="D44:F44"/>
    <mergeCell ref="H44:J44"/>
  </mergeCells>
  <printOptions gridLinesSet="0"/>
  <pageMargins left="0.78740157480314965" right="0.39370078740157483" top="0.78740157480314965" bottom="0.39370078740157483" header="0.19685039370078741" footer="0.19685039370078741"/>
  <pageSetup paperSize="9" scale="70" fitToHeight="0" orientation="portrait" r:id="rId1"/>
  <headerFooter alignWithMargins="0"/>
  <rowBreaks count="3" manualBreakCount="3">
    <brk id="38" max="16383" man="1"/>
    <brk id="67" max="16383" man="1"/>
    <brk id="106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71c544-5455-46a5-adfd-ce91b2d6718d" xsi:nil="true"/>
    <lcf76f155ced4ddcb4097134ff3c332f xmlns="87ad16eb-8b02-4d5c-bfb3-1475e5446e3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6D06BBF909741443BEF9C43D1F1927F4" ma:contentTypeVersion="11" ma:contentTypeDescription="สร้างเอกสารใหม่" ma:contentTypeScope="" ma:versionID="d62c6f06f372289a2de128b7416b97af">
  <xsd:schema xmlns:xsd="http://www.w3.org/2001/XMLSchema" xmlns:xs="http://www.w3.org/2001/XMLSchema" xmlns:p="http://schemas.microsoft.com/office/2006/metadata/properties" xmlns:ns2="87ad16eb-8b02-4d5c-bfb3-1475e5446e3c" xmlns:ns3="2e71c544-5455-46a5-adfd-ce91b2d6718d" targetNamespace="http://schemas.microsoft.com/office/2006/metadata/properties" ma:root="true" ma:fieldsID="87710327aedbb30cf596f58c2084ddce" ns2:_="" ns3:_="">
    <xsd:import namespace="87ad16eb-8b02-4d5c-bfb3-1475e5446e3c"/>
    <xsd:import namespace="2e71c544-5455-46a5-adfd-ce91b2d671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ad16eb-8b02-4d5c-bfb3-1475e5446e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71c544-5455-46a5-adfd-ce91b2d6718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216de04-b62a-4790-8886-c971a83f920c}" ma:internalName="TaxCatchAll" ma:showField="CatchAllData" ma:web="2e71c544-5455-46a5-adfd-ce91b2d671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D5FA7F-36A0-46FF-B0ED-1EFADA985A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4EB865-FE06-4942-A2F4-40377535C8F2}">
  <ds:schemaRefs>
    <ds:schemaRef ds:uri="http://schemas.microsoft.com/office/2006/documentManagement/types"/>
    <ds:schemaRef ds:uri="http://purl.org/dc/dcmitype/"/>
    <ds:schemaRef ds:uri="2e71c544-5455-46a5-adfd-ce91b2d6718d"/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87ad16eb-8b02-4d5c-bfb3-1475e5446e3c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ACEE1B8-7E17-425E-A855-49577E91F2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ad16eb-8b02-4d5c-bfb3-1475e5446e3c"/>
    <ds:schemaRef ds:uri="2e71c544-5455-46a5-adfd-ce91b2d671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NAV000</vt:lpstr>
      <vt:lpstr>BS</vt:lpstr>
      <vt:lpstr>PL</vt:lpstr>
      <vt:lpstr>CONSO</vt:lpstr>
      <vt:lpstr>COMPANY</vt:lpstr>
      <vt:lpstr>cashflow</vt:lpstr>
      <vt:lpstr>BS!Print_Area</vt:lpstr>
      <vt:lpstr>cashflow!Print_Area</vt:lpstr>
      <vt:lpstr>CONSO!Print_Area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PRESARIO 660 M 340</dc:creator>
  <cp:lastModifiedBy>Darika Tongprapai</cp:lastModifiedBy>
  <cp:lastPrinted>2025-11-07T13:17:33Z</cp:lastPrinted>
  <dcterms:created xsi:type="dcterms:W3CDTF">1998-02-25T03:57:14Z</dcterms:created>
  <dcterms:modified xsi:type="dcterms:W3CDTF">2025-11-07T13:17:35Z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0x0101006D06BBF909741443BEF9C43D1F1927F4</vt:lpwstr>
  </property>
  <property fmtid="{D5CDD505-2E9C-101B-9397-08002B2CF9AE}" pid="3" name="MediaServiceImageTags">
    <vt:lpwstr/>
  </property>
</Properties>
</file>