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L:\ABAS-Listed\Amata Corporation Public Company Limited\Amata Corporation PCL_June2025 (Q2)\"/>
    </mc:Choice>
  </mc:AlternateContent>
  <xr:revisionPtr revIDLastSave="0" documentId="13_ncr:1_{FA1EC060-B009-4FD3-A45A-34C71D0831EA}" xr6:coauthVersionLast="47" xr6:coauthVersionMax="47" xr10:uidLastSave="{00000000-0000-0000-0000-000000000000}"/>
  <bookViews>
    <workbookView xWindow="-120" yWindow="-120" windowWidth="21840" windowHeight="13020" tabRatio="856" activeTab="5" xr2:uid="{EA402835-937C-4E83-AC7A-954789E5CABB}"/>
  </bookViews>
  <sheets>
    <sheet name="2-4" sheetId="8" r:id="rId1"/>
    <sheet name="5-6 (single step) 3m" sheetId="10" r:id="rId2"/>
    <sheet name="7-8 (single step) 6m" sheetId="11" r:id="rId3"/>
    <sheet name="9" sheetId="3" r:id="rId4"/>
    <sheet name="10" sheetId="4" r:id="rId5"/>
    <sheet name="11-13" sheetId="6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1" i="10" l="1"/>
  <c r="F83" i="11"/>
  <c r="AB35" i="3"/>
  <c r="AD35" i="3"/>
  <c r="T37" i="3"/>
  <c r="J37" i="3" l="1"/>
  <c r="F88" i="10" l="1"/>
  <c r="F84" i="11" l="1"/>
  <c r="G86" i="8" l="1"/>
  <c r="K86" i="8"/>
  <c r="F74" i="10"/>
  <c r="G51" i="8" l="1"/>
  <c r="G29" i="8" l="1"/>
  <c r="G53" i="8" s="1"/>
  <c r="F94" i="6"/>
  <c r="F69" i="11" l="1"/>
  <c r="H74" i="10"/>
  <c r="F82" i="6" l="1"/>
  <c r="H82" i="6"/>
  <c r="J82" i="6"/>
  <c r="L82" i="6"/>
  <c r="H94" i="6"/>
  <c r="J94" i="6"/>
  <c r="L94" i="6"/>
  <c r="AD31" i="3" l="1"/>
  <c r="AH31" i="3" s="1"/>
  <c r="F89" i="11"/>
  <c r="K51" i="8"/>
  <c r="K139" i="8" l="1"/>
  <c r="K142" i="8" s="1"/>
  <c r="AD32" i="3" l="1"/>
  <c r="AH32" i="3" s="1"/>
  <c r="AD19" i="3"/>
  <c r="AH19" i="3" s="1"/>
  <c r="AD34" i="3"/>
  <c r="AH34" i="3" s="1"/>
  <c r="AH23" i="3"/>
  <c r="F72" i="11"/>
  <c r="N21" i="4"/>
  <c r="N19" i="4"/>
  <c r="N15" i="4"/>
  <c r="N14" i="4"/>
  <c r="N12" i="4"/>
  <c r="L17" i="4"/>
  <c r="J18" i="11"/>
  <c r="P37" i="3" l="1"/>
  <c r="G139" i="8" s="1"/>
  <c r="G142" i="8" s="1"/>
  <c r="N17" i="4"/>
  <c r="AD21" i="3"/>
  <c r="AH21" i="3" s="1"/>
  <c r="AD20" i="3"/>
  <c r="AH20" i="3" s="1"/>
  <c r="L72" i="11"/>
  <c r="H72" i="11"/>
  <c r="L74" i="10"/>
  <c r="L86" i="11"/>
  <c r="H86" i="11"/>
  <c r="F86" i="11"/>
  <c r="L80" i="11"/>
  <c r="H80" i="11"/>
  <c r="F80" i="11"/>
  <c r="L29" i="11"/>
  <c r="J29" i="11"/>
  <c r="J31" i="11" s="1"/>
  <c r="H29" i="11"/>
  <c r="F29" i="11"/>
  <c r="L18" i="11"/>
  <c r="H18" i="11"/>
  <c r="F18" i="11"/>
  <c r="F31" i="11" l="1"/>
  <c r="AH35" i="3"/>
  <c r="H31" i="11"/>
  <c r="H35" i="11" s="1"/>
  <c r="H39" i="11" s="1"/>
  <c r="J35" i="11"/>
  <c r="J39" i="11" s="1"/>
  <c r="L31" i="11"/>
  <c r="L35" i="11" s="1"/>
  <c r="L39" i="11" s="1"/>
  <c r="F35" i="11"/>
  <c r="J43" i="11" l="1"/>
  <c r="J77" i="11" s="1"/>
  <c r="J42" i="6"/>
  <c r="F39" i="11"/>
  <c r="H43" i="11"/>
  <c r="H74" i="11" s="1"/>
  <c r="H42" i="6"/>
  <c r="H46" i="6" s="1"/>
  <c r="H96" i="6" s="1"/>
  <c r="H101" i="6" s="1"/>
  <c r="L43" i="11"/>
  <c r="L74" i="11" s="1"/>
  <c r="J74" i="11" l="1"/>
  <c r="J80" i="11"/>
  <c r="J89" i="11"/>
  <c r="F43" i="11"/>
  <c r="F74" i="11" s="1"/>
  <c r="F42" i="6"/>
  <c r="L22" i="4"/>
  <c r="N22" i="4" s="1"/>
  <c r="J83" i="11"/>
  <c r="J86" i="11" s="1"/>
  <c r="AF28" i="3"/>
  <c r="AF37" i="3" s="1"/>
  <c r="I29" i="8" l="1"/>
  <c r="L29" i="10"/>
  <c r="F17" i="4" l="1"/>
  <c r="AB28" i="3"/>
  <c r="AB37" i="3" s="1"/>
  <c r="P26" i="3" l="1"/>
  <c r="AF26" i="3"/>
  <c r="R26" i="3"/>
  <c r="Z37" i="3" l="1"/>
  <c r="H29" i="10" l="1"/>
  <c r="J29" i="10" l="1"/>
  <c r="F29" i="10"/>
  <c r="A52" i="6" l="1"/>
  <c r="A155" i="6" s="1"/>
  <c r="A109" i="8"/>
  <c r="A162" i="8" s="1"/>
  <c r="A56" i="10" l="1"/>
  <c r="A106" i="10" s="1"/>
  <c r="A42" i="3" s="1"/>
  <c r="A29" i="4" s="1"/>
  <c r="A54" i="11"/>
  <c r="A103" i="11" s="1"/>
  <c r="A108" i="6"/>
  <c r="L37" i="3"/>
  <c r="H37" i="3" l="1"/>
  <c r="F37" i="3"/>
  <c r="Z26" i="3"/>
  <c r="X26" i="3"/>
  <c r="V26" i="3"/>
  <c r="T26" i="3"/>
  <c r="N26" i="3"/>
  <c r="L26" i="3"/>
  <c r="J26" i="3"/>
  <c r="H26" i="3"/>
  <c r="F26" i="3"/>
  <c r="AD28" i="3" l="1"/>
  <c r="F18" i="10"/>
  <c r="F31" i="10" s="1"/>
  <c r="J18" i="10"/>
  <c r="J31" i="10" s="1"/>
  <c r="L18" i="10"/>
  <c r="L31" i="10" s="1"/>
  <c r="H18" i="10"/>
  <c r="H31" i="10" s="1"/>
  <c r="H35" i="10" s="1"/>
  <c r="AH28" i="3" l="1"/>
  <c r="AH37" i="3" s="1"/>
  <c r="AD37" i="3"/>
  <c r="F35" i="10"/>
  <c r="F39" i="10" s="1"/>
  <c r="F43" i="10" s="1"/>
  <c r="F82" i="10" l="1"/>
  <c r="AB24" i="3" l="1"/>
  <c r="AD24" i="3" s="1"/>
  <c r="AB15" i="3"/>
  <c r="AB26" i="3" l="1"/>
  <c r="AH24" i="3"/>
  <c r="M139" i="8" l="1"/>
  <c r="M142" i="8" s="1"/>
  <c r="I139" i="8"/>
  <c r="I142" i="8" s="1"/>
  <c r="M100" i="8"/>
  <c r="M86" i="8"/>
  <c r="I100" i="8"/>
  <c r="I86" i="8"/>
  <c r="M51" i="8"/>
  <c r="M29" i="8"/>
  <c r="I51" i="8"/>
  <c r="K100" i="8"/>
  <c r="G100" i="8"/>
  <c r="G102" i="8" s="1"/>
  <c r="G144" i="8" s="1"/>
  <c r="K29" i="8"/>
  <c r="I53" i="8" l="1"/>
  <c r="I102" i="8"/>
  <c r="I144" i="8" s="1"/>
  <c r="M53" i="8"/>
  <c r="M102" i="8"/>
  <c r="M144" i="8" s="1"/>
  <c r="K53" i="8"/>
  <c r="K102" i="8"/>
  <c r="K144" i="8" s="1"/>
  <c r="A55" i="6" l="1"/>
  <c r="A111" i="6" s="1"/>
  <c r="X37" i="3" l="1"/>
  <c r="V37" i="3"/>
  <c r="R37" i="3"/>
  <c r="N37" i="3"/>
  <c r="J24" i="4" l="1"/>
  <c r="H24" i="4"/>
  <c r="F24" i="4"/>
  <c r="H17" i="4" l="1"/>
  <c r="J17" i="4"/>
  <c r="AD15" i="3" l="1"/>
  <c r="AD26" i="3" s="1"/>
  <c r="AH15" i="3" l="1"/>
  <c r="AH26" i="3" s="1"/>
  <c r="H39" i="10" l="1"/>
  <c r="H43" i="10" l="1"/>
  <c r="H76" i="10" l="1"/>
  <c r="H88" i="10" s="1"/>
  <c r="H82" i="10" l="1"/>
  <c r="F46" i="6" l="1"/>
  <c r="F96" i="6" s="1"/>
  <c r="F101" i="6" s="1"/>
  <c r="F76" i="10"/>
  <c r="J35" i="10"/>
  <c r="J39" i="10" s="1"/>
  <c r="J43" i="10" s="1"/>
  <c r="J76" i="10" l="1"/>
  <c r="J91" i="10"/>
  <c r="L24" i="4"/>
  <c r="J46" i="6" l="1"/>
  <c r="J96" i="6" s="1"/>
  <c r="J101" i="6" s="1"/>
  <c r="J82" i="10"/>
  <c r="N24" i="4"/>
  <c r="J88" i="10"/>
  <c r="L35" i="10"/>
  <c r="L39" i="10" s="1"/>
  <c r="L43" i="10" s="1"/>
  <c r="L76" i="10" l="1"/>
  <c r="L88" i="10" s="1"/>
  <c r="L42" i="6"/>
  <c r="L46" i="6" s="1"/>
  <c r="L96" i="6" s="1"/>
  <c r="L101" i="6" s="1"/>
  <c r="L82" i="10" l="1"/>
</calcChain>
</file>

<file path=xl/sharedStrings.xml><?xml version="1.0" encoding="utf-8"?>
<sst xmlns="http://schemas.openxmlformats.org/spreadsheetml/2006/main" count="543" uniqueCount="280">
  <si>
    <t>บริษัท อมตะ คอร์ปอเรชัน จำกัด (มหาชน)</t>
  </si>
  <si>
    <t>งบฐานะการเงิน</t>
  </si>
  <si>
    <t>ณ วันที่ 30 มิถุนายน พ.ศ. 2568</t>
  </si>
  <si>
    <t>ข้อมูลทางการเงินรวม</t>
  </si>
  <si>
    <t>ข้อมูลทางการเงินเฉพาะกิจการ</t>
  </si>
  <si>
    <t>ยังไม่ได้ตรวจสอบ</t>
  </si>
  <si>
    <t>ตรวจสอบแล้ว</t>
  </si>
  <si>
    <t>30 มิถุนายน</t>
  </si>
  <si>
    <t>31 ธันวาคม</t>
  </si>
  <si>
    <t>พ.ศ. 2568</t>
  </si>
  <si>
    <t>พ.ศ. 2567</t>
  </si>
  <si>
    <t>หมายเหตุ</t>
  </si>
  <si>
    <t>พันบาท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</si>
  <si>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</si>
  <si>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</si>
  <si>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</si>
  <si>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เงินฝากประจำที่ครบกำหนดเกินกว่าสามเดือน</t>
  </si>
  <si>
    <t>สินทรัพย์ทางการเงินที่วัดมูลค่าด้วยมูลค่ายุติธรรม</t>
  </si>
  <si>
    <t>ผ่านกำไรหรือขาดทุน</t>
  </si>
  <si>
    <t>ลูกหนี้การค้าและลูกหนี้หมุนเวียนอื่น สุทธิ</t>
  </si>
  <si>
    <t>ส่วนของลูกหนี้ตามสัญญาเช่าเงินทุน</t>
  </si>
  <si>
    <t>ที่ถึงกำหนดชำระภายในหนึ่งปี</t>
  </si>
  <si>
    <t>เงินให้กู้ยืมระยะสั้นแก่บริษัทย่อย</t>
  </si>
  <si>
    <t>17 ค)</t>
  </si>
  <si>
    <t xml:space="preserve">ส่วนของเงินให้กู้ยืมระยะยาวแก่บริษัทย่อย
   </t>
  </si>
  <si>
    <t>17 ง)</t>
  </si>
  <si>
    <t xml:space="preserve">ส่วนของเงินให้กู้ยืมระยะยาวแก่บริษัทร่วม
   </t>
  </si>
  <si>
    <t>ต้นทุนการพัฒนาโครงการอสังหาริมทรัพย์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</si>
  <si>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</si>
  <si>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</si>
  <si>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</si>
  <si>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ลูกหนี้ตามสัญญาเช่าเงินทุน</t>
  </si>
  <si>
    <t>ลูกหนี้จากการจำหน่ายเงินลงทุนในบริษัทย่อย</t>
  </si>
  <si>
    <t>เงินลงทุนในบริษัทย่อย</t>
  </si>
  <si>
    <t>เงินลงทุนในการร่วมค้า</t>
  </si>
  <si>
    <t>เงินลงทุนในบริษัทร่วม</t>
  </si>
  <si>
    <t>เงินให้กู้ยืมระยะยาวแก่บริษัทย่อย</t>
  </si>
  <si>
    <t>เงินให้กู้ยืมระยะยาวแก่บริษัทร่วม</t>
  </si>
  <si>
    <t>อสังหาริมทรัพย์เพื่อการลงทุน สุทธิ</t>
  </si>
  <si>
    <t>ที่ดิน อาคารและอุปกรณ์ สุทธิ</t>
  </si>
  <si>
    <t>สินทรัพย์สิทธิการใช้ สุทธิ</t>
  </si>
  <si>
    <t>เงินมัดจำค่าซื้อที่ดิน</t>
  </si>
  <si>
    <t>ที่ดินรอการพัฒนา</t>
  </si>
  <si>
    <t>เงินจ่ายล่วงหน้าค่าสิทธิในการใช้ที่ดิน</t>
  </si>
  <si>
    <t>เงินจ่ายล่วงหน้าให้แก่หน่วยงานราชการเวียดนาม</t>
  </si>
  <si>
    <t>เงินประกันการพัฒนาโครงการ</t>
  </si>
  <si>
    <t>สินทรัพย์ภาษีเงินได้รอตัดบัญชี</t>
  </si>
  <si>
    <t xml:space="preserve">สินทรัพย์ไม่หมุนเวียนอื่น </t>
  </si>
  <si>
    <t>รวมสินทรัพย์ไม่หมุนเวียน</t>
  </si>
  <si>
    <t>รวมสินทรัพย์</t>
  </si>
  <si>
    <t>กรรมการ __________________________________                  กรรมการ __________________________________</t>
  </si>
  <si>
    <t>หมายเหตุประกอบข้อมูลทางการเงินเป็นส่วนหนึ่งของข้อมูลทางการเงินระหว่างกาลนี้</t>
  </si>
  <si>
    <r>
      <t xml:space="preserve">งบฐานะการเงิน </t>
    </r>
    <r>
      <rPr>
        <sz val="13"/>
        <color theme="1"/>
        <rFont val="Browallia New"/>
        <family val="2"/>
      </rPr>
      <t>(ต่อ)</t>
    </r>
  </si>
  <si>
    <t>หนี้สินและส่วนของเจ้าของ</t>
  </si>
  <si>
    <t>หนี้สินหมุนเวียน</t>
  </si>
  <si>
    <t>เงินกู้ยืมระยะสั้นจากสถาบันการเงิน</t>
  </si>
  <si>
    <t>เจ้าหนี้การค้าและเจ้าหนี้หมุนเวียนอื่น</t>
  </si>
  <si>
    <t>เงินกู้ยืมระยะสั้นจากกิจการที่เกี่ยวข้องกัน</t>
  </si>
  <si>
    <t>14, 17 จ)</t>
  </si>
  <si>
    <t>ส่วนของหุ้นกู้ระยะยาวที่ถึงกำหนด</t>
  </si>
  <si>
    <t>ชำระภายในหนึ่งปี</t>
  </si>
  <si>
    <t>ส่วนของเงินกู้ยืมระยะยาวจากสถาบันการเงิน</t>
  </si>
  <si>
    <t xml:space="preserve">หนี้สินตามสัญญาเช่า
  </t>
  </si>
  <si>
    <t xml:space="preserve"> ส่วนที่ถึงกำหนดชำระภายในหนึ่งปี</t>
  </si>
  <si>
    <t>เงินมัดจำและเงินรับล่วงหน้าจากลูกค้า</t>
  </si>
  <si>
    <t>เงินรับล่วงหน้าจากการจำหน่ายเงินลงทุนในบริษัทย่อย</t>
  </si>
  <si>
    <t xml:space="preserve">                        -</t>
  </si>
  <si>
    <t>ภาษีเงินได้นิติบุคคลค้างจ่าย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</si>
  <si>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</si>
  <si>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</si>
  <si>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</si>
  <si>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หุ้นกู้ระยะยาว</t>
  </si>
  <si>
    <t>เงินกู้ยืมระยะยาวจากสถาบันการเงิน</t>
  </si>
  <si>
    <t>หนี้สินตามสัญญาเช่า</t>
  </si>
  <si>
    <t>รายได้ค่าเช่าที่ดินรับล่วงหน้า</t>
  </si>
  <si>
    <t>ภาระผูกพันผลประโยชน์พนักงาน</t>
  </si>
  <si>
    <t>ประมาณการหนี้สินค่ารื้อถอน</t>
  </si>
  <si>
    <t>เงินมัดจำและเงินรับล่วงหน้ารับจากลูกค้าระยะยาว</t>
  </si>
  <si>
    <t>หนี้สินภาษีเงินได้รอการตัดบัญชี</t>
  </si>
  <si>
    <t>หนี้สินไม่หมุนเวียนอื่น</t>
  </si>
  <si>
    <t>รวมหนี้สินไม่หมุนเวียน</t>
  </si>
  <si>
    <t>รวมหนี้สิน</t>
  </si>
  <si>
    <r>
      <t xml:space="preserve">หนี้สินและส่วนของเจ้าของ </t>
    </r>
    <r>
      <rPr>
        <sz val="13"/>
        <color indexed="8"/>
        <rFont val="Browallia New"/>
        <family val="2"/>
      </rPr>
      <t>(ต่อ)</t>
    </r>
  </si>
  <si>
    <t>ส่วนของเจ้าของ</t>
  </si>
  <si>
    <t>ทุนเรือนหุ้น</t>
  </si>
  <si>
    <t>ทุนจดทะเบียน</t>
  </si>
  <si>
    <t>หุ้นสามัญ 1,150,000,000 หุ้น</t>
  </si>
  <si>
    <t>มูลค่าที่ตราไว้ หุ้นละ 1 บาท</t>
  </si>
  <si>
    <t>ทุนที่ออกและชำระแล้ว</t>
  </si>
  <si>
    <t>จ่ายชำระแล้ว หุ้นละ 1 บาท</t>
  </si>
  <si>
    <t>ส่วนเกินมูลค่าหุ้นสามัญ</t>
  </si>
  <si>
    <t>ส่วนเกินทุนอื่น</t>
  </si>
  <si>
    <t>กำไรสะสม</t>
  </si>
  <si>
    <t>จัดสรรแล้ว - ทุนสำรองตามกฎหมาย</t>
  </si>
  <si>
    <t>ยังไม่ได้จัดสรร</t>
  </si>
  <si>
    <t>องค์ประกอบอื่นของส่วนของเจ้าของ</t>
  </si>
  <si>
    <t>รวมส่วนของผู้เป็นเจ้าของของบริษัท</t>
  </si>
  <si>
    <t>ส่วนได้เสียที่ไม่มีอำนาจควบคุม</t>
  </si>
  <si>
    <t>รวมส่วนของเจ้าของ</t>
  </si>
  <si>
    <t>รวมหนี้สินและส่วนของเจ้าของ</t>
  </si>
  <si>
    <t>งบกำไรขาดทุนเบ็ดเสร็จ (ยังไม่ได้ตรวจสอบ)</t>
  </si>
  <si>
    <t>สำหรับรอบระยะเวลาสามเดือนสิ้นสุดวันที่ 30 มิถุนายน พ.ศ. 2568</t>
  </si>
  <si>
    <t>รายได้</t>
  </si>
  <si>
    <t>รายได้จากการขายอสังหาริมทรัพย์</t>
  </si>
  <si>
    <t>รายได้ค่าสาธารณูปโภค</t>
  </si>
  <si>
    <t>รายได้จากการให้เช่า</t>
  </si>
  <si>
    <t>รายได้เงินปันผล</t>
  </si>
  <si>
    <t>รายได้ทางการเงิน</t>
  </si>
  <si>
    <t>กำไรจากการจำหน่ายเงินลงทุนในบริษัทย่อย</t>
  </si>
  <si>
    <t>รายได้อื่น</t>
  </si>
  <si>
    <t>รวมรายได้</t>
  </si>
  <si>
    <t>ค่าใช้จ่าย</t>
  </si>
  <si>
    <t>ต้นทุนขายอสังหาริมทรัพย์</t>
  </si>
  <si>
    <t>ต้นทุนบริการสาธารณูปโภค</t>
  </si>
  <si>
    <t>ต้นทุนจากการให้เช่า</t>
  </si>
  <si>
    <t>ค่าใช้จ่ายในการขายและต้นทุนในการจัดจำหน่าย</t>
  </si>
  <si>
    <t>ค่าใช้จ่ายในการบริหาร</t>
  </si>
  <si>
    <t>รวมค่าใช้จ่าย</t>
  </si>
  <si>
    <t>กำไรจากการดำเนินงาน</t>
  </si>
  <si>
    <t>ส่วนแบ่งกำไรจากเงินลงทุนในบริษัทร่วมและการร่วมค้า</t>
  </si>
  <si>
    <t>กำไรก่อนต้นทุนทางการเงินและภาษีเงินได้</t>
  </si>
  <si>
    <t>ต้นทุนทางการเงิน</t>
  </si>
  <si>
    <t>กำไรก่อนภาษีเงินได้</t>
  </si>
  <si>
    <t>ภาษีเงินได้</t>
  </si>
  <si>
    <t>กำไรสำหรับรอบระยะเวลา</t>
  </si>
  <si>
    <t>กำไร (ขาดทุน) เบ็ดเสร็จอื่น</t>
  </si>
  <si>
    <t>รายการที่จะจัดประเภทรายการใหม่เข้าไปไว้ใน</t>
  </si>
  <si>
    <t xml:space="preserve">  กำไรหรือขาดทุนในภายหลัง</t>
  </si>
  <si>
    <t>ส่วนแบ่งกำไรเบ็ดเสร็จอื่น</t>
  </si>
  <si>
    <t xml:space="preserve">  ของบริษัทร่วมตามวิธีส่วนได้เสีย</t>
  </si>
  <si>
    <t>ผลต่างของอัตราแลกเปลี่ยนจาก</t>
  </si>
  <si>
    <t xml:space="preserve">  การแปลงค่าข้อมูลทางการเงิน</t>
  </si>
  <si>
    <t xml:space="preserve">กำไร (ขาดทุน) เบ็ดเสร็จอื่นสำหรับรอบระยะเวลา </t>
  </si>
  <si>
    <t xml:space="preserve">  - สุทธิจากภาษี</t>
  </si>
  <si>
    <t>กำไร (ขาดทุน) เบ็ดเสร็จรวมสำหรับรอบระยะเวลา</t>
  </si>
  <si>
    <t>การแบ่งปันกำไร</t>
  </si>
  <si>
    <t>ส่วนของผู้เป็นเจ้าของของบริษัท</t>
  </si>
  <si>
    <t>ส่วนของส่วนได้เสียที่ไม่มีอำนาจควบคุม</t>
  </si>
  <si>
    <t>การแบ่งปันกำไรเบ็ดเสร็จรวม</t>
  </si>
  <si>
    <t>กำไรต่อหุ้น - ส่วนของผู้เป็นเจ้าของของบริษัท</t>
  </si>
  <si>
    <t>กำไรต่อหุ้นขั้นพื้นฐาน (บาท)</t>
  </si>
  <si>
    <t>สำหรับรอบระยะเวลาหกเดือนสิ้นสุดวันที่ 30 มิถุนายน พ.ศ. 2568</t>
  </si>
  <si>
    <t>กำไร (ขาดทุน) จากอัตราแลกเปลี่ยน</t>
  </si>
  <si>
    <t>9, 10</t>
  </si>
  <si>
    <t>ส่วนแบ่งกำไร (ขาดทุน) เบ็ดเสร็จอื่น</t>
  </si>
  <si>
    <t>กำไรเบ็ดเสร็จรวมสำหรับรอบระยะเวลา</t>
  </si>
  <si>
    <t>งบการเปลี่ยนแปลงส่วนของเจ้าของ (ยังไม่ได้ตรวจสอบ)</t>
  </si>
  <si>
    <t>ส่วนของผู้เป็นเจ้าของของบริษัทใหญ่</t>
  </si>
  <si>
    <t>กำไรขาดทุนเบ็ดเสร็จอื่น</t>
  </si>
  <si>
    <t>ส่วนเกินทุน</t>
  </si>
  <si>
    <t>ส่วนแบ่ง</t>
  </si>
  <si>
    <t>การรวมกิจการ</t>
  </si>
  <si>
    <t>ส่วนเกินทุนจากการ</t>
  </si>
  <si>
    <t>รวมองค์</t>
  </si>
  <si>
    <t>รวมส่วน</t>
  </si>
  <si>
    <t>จากการเปลี่ยนแปลง</t>
  </si>
  <si>
    <t>ส่วนเกินทุนจาก</t>
  </si>
  <si>
    <t>จัดสรรแล้ว -</t>
  </si>
  <si>
    <t>การแปลงค่า</t>
  </si>
  <si>
    <t>กำไรขาดทุน</t>
  </si>
  <si>
    <t>ส่วนทุนจาก</t>
  </si>
  <si>
    <t>ภายใต้การควบคุม</t>
  </si>
  <si>
    <t>เปลี่ยนแปลงสัดส่วน</t>
  </si>
  <si>
    <t>ประกอบอื่น</t>
  </si>
  <si>
    <t>ของผู้เป็น</t>
  </si>
  <si>
    <t>ส่วนได้เสียที่</t>
  </si>
  <si>
    <t>ทุนที่ออก</t>
  </si>
  <si>
    <t>ส่วนเกิน</t>
  </si>
  <si>
    <t>สัดส่วนเงินลงทุน</t>
  </si>
  <si>
    <t>การจ่ายโดย</t>
  </si>
  <si>
    <t>ทุนสำรองตาม</t>
  </si>
  <si>
    <t>ข้อมูลทาง</t>
  </si>
  <si>
    <t>เบ็ดเสร็จอื่นจาก</t>
  </si>
  <si>
    <t>บริษัทใหญ่ของ</t>
  </si>
  <si>
    <t>เดียวกัน</t>
  </si>
  <si>
    <t>เงินลงทุนในบริษัท</t>
  </si>
  <si>
    <t>ของส่วน</t>
  </si>
  <si>
    <t>เจ้าของของ</t>
  </si>
  <si>
    <t>ไม่มีอำนาจ</t>
  </si>
  <si>
    <t>รวมส่วนของ</t>
  </si>
  <si>
    <t>และชำระแล้ว</t>
  </si>
  <si>
    <t>มูลค่าหุ้น</t>
  </si>
  <si>
    <t>ในบริษัทย่อย</t>
  </si>
  <si>
    <t>ใช้หุ้นเป็นเกณฑ์</t>
  </si>
  <si>
    <t>กฎหมาย</t>
  </si>
  <si>
    <t>การเงิน</t>
  </si>
  <si>
    <t>บริษัทร่วม</t>
  </si>
  <si>
    <t>ของบริษัทร่วม</t>
  </si>
  <si>
    <t>ย่อยของบริษัทร่วม</t>
  </si>
  <si>
    <t>ของเจ้าของ</t>
  </si>
  <si>
    <t>บริษัทใหญ่</t>
  </si>
  <si>
    <t>ควบคุม</t>
  </si>
  <si>
    <t>เจ้าของ</t>
  </si>
  <si>
    <t>ยอดคงเหลือ ณ วันที่ 1 มกราคม พ.ศ. 2567</t>
  </si>
  <si>
    <t>การเปลี่ยนแปลงในส่วนของเจ้าของ</t>
  </si>
  <si>
    <t>สำหรับรอบระยะเวลา</t>
  </si>
  <si>
    <t>ซื้อเงินลงทุนในบริษัทย่อยจากผู้มีส่วนได้เสีย</t>
  </si>
  <si>
    <t>ที่ไม่มีอำนาจควบคุมของบริษัทย่อย</t>
  </si>
  <si>
    <t>เงินปันผลจ่ายให้กับผู้ถือหุ้นของบริษัท</t>
  </si>
  <si>
    <t>เงินปันผลจ่ายให้กับส่วนได้เสีย</t>
  </si>
  <si>
    <t>ยอดคงเหลือ ณ วันที่ 30 มิถุนายน พ.ศ. 2567</t>
  </si>
  <si>
    <t>ยอดคงเหลือ ณ วันที่ 1 มกราคม พ.ศ. 2568</t>
  </si>
  <si>
    <t>ยอดคงเหลือ ณ วันที่ 30 มิถุนายน พ.ศ. 2568</t>
  </si>
  <si>
    <r>
      <t>งบการเปลี่ยนแปลงส่วนของเจ้าของ</t>
    </r>
    <r>
      <rPr>
        <b/>
        <sz val="13"/>
        <color indexed="8"/>
        <rFont val="Browallia New"/>
        <family val="2"/>
      </rPr>
      <t xml:space="preserve"> (ยังไม่ได้ตรวจสอบ)</t>
    </r>
    <r>
      <rPr>
        <b/>
        <sz val="13"/>
        <color theme="1"/>
        <rFont val="Browallia New"/>
        <family val="2"/>
      </rPr>
      <t xml:space="preserve"> </t>
    </r>
    <r>
      <rPr>
        <sz val="13"/>
        <color theme="1"/>
        <rFont val="Browallia New"/>
        <family val="2"/>
      </rPr>
      <t>(ต่อ)</t>
    </r>
  </si>
  <si>
    <t>การเปลี่ยนแปลงในส่วนของเจ้าของสำหรับรอบระยะเวลา</t>
  </si>
  <si>
    <t>เงินปันผลจ่าย</t>
  </si>
  <si>
    <t>งบกระแสเงินสด (ยังไม่ได้ตรวจสอบ)</t>
  </si>
  <si>
    <t>กระแสเงินสดจากกิจกรรมดำเนินงาน</t>
  </si>
  <si>
    <t>รายการปรับปรุง</t>
  </si>
  <si>
    <t>ค่าเสื่อมราคา</t>
  </si>
  <si>
    <t>ค่าตัดจำหน่าย</t>
  </si>
  <si>
    <t>กลับรายการผลขาดทุนด้านเครดิตที่คาดว่าจะเกิดขึ้น</t>
  </si>
  <si>
    <t>ขาดทุน (กำไร) จากการขายและตัดจำหน่ายอุปกรณ์</t>
  </si>
  <si>
    <t>ขาดทุน (กำไร) จากการปรับมูลค่ายุติธรรมของเงินลงทุนใน</t>
  </si>
  <si>
    <t>สินทรัพย์ทางการเงินที่วัดมูลค่าด้วยมูลค่ายุติธรรมผ่านกำไรหรือขาดทุน</t>
  </si>
  <si>
    <t>ค่าตัดจำหน่ายค่าใช้จ่ายในการออกหุ้นกู้</t>
  </si>
  <si>
    <t>กำไรจากการขายเงินลงทุนในบริษัทย่อย</t>
  </si>
  <si>
    <t>กำไรจากการขายเงินลงทุนในบริษัทร่วม</t>
  </si>
  <si>
    <t>ขาดทุนจากการเลิกกิจการของการร่วมค้า</t>
  </si>
  <si>
    <t>กำไรจากการเปลี่ยนแปลงเงื่อนไขสัญญาเช่า</t>
  </si>
  <si>
    <t>กำไรจากการให้เช่าช่วงสินทรัพย์สิทธิการใช้ภายใต้สัญญาเช่าเงินทุน</t>
  </si>
  <si>
    <t>ขาดทุนจากอัตราแลกเปลี่ยนที่ยังไม่เกิดขึ้นจริง</t>
  </si>
  <si>
    <t>ค่าใช้จ่ายภาระผูกพันผลประโยชน์พนักงาน</t>
  </si>
  <si>
    <t>การเปลี่ยนแปลงในเงินทุนหมุนเวียน</t>
  </si>
  <si>
    <t>ลูกหนี้การค้าและลูกหนี้หมุนเวียนอื่น</t>
  </si>
  <si>
    <t>สินทรัพย์ไม่หมุนเวียนอื่น</t>
  </si>
  <si>
    <t>กระแสเงินสดได้มาจากการดำเนินงาน</t>
  </si>
  <si>
    <t>รับคืนภาษีเงินได้</t>
  </si>
  <si>
    <t>จ่ายภาษีเงินได้</t>
  </si>
  <si>
    <t>เงินสดสุทธิได้มาจากกิจกรรมดำเนินงาน</t>
  </si>
  <si>
    <r>
      <t>งบกระแสเงินสด (ยังไม่ได้ตรวจสอบ)</t>
    </r>
    <r>
      <rPr>
        <sz val="13"/>
        <rFont val="Browallia New"/>
        <family val="2"/>
      </rPr>
      <t xml:space="preserve"> (ต่อ)</t>
    </r>
  </si>
  <si>
    <t>กระแสเงินสดจากกิจกรรมลงทุน</t>
  </si>
  <si>
    <t>เงินฝากประจำที่อายุเกินกว่าสามเดือนลดลง</t>
  </si>
  <si>
    <t>เงินสดรับจากการขายสินทรัพย์ทางการเงิน</t>
  </si>
  <si>
    <t>ที่วัดมูลค่าด้วยมูลค่ายุติธรรม</t>
  </si>
  <si>
    <t>เงินสดรับจากเงินให้กู้ยืมระยะสั้นแก่บริษัทย่อย</t>
  </si>
  <si>
    <t>เงินสดจ่ายเงินให้กู้ยืมระยะสั้นแก่บริษัทย่อย</t>
  </si>
  <si>
    <t>เงินสดรับคืนจากเงินให้กู้ยืมระยะยาวแก่บริษัทย่อย</t>
  </si>
  <si>
    <t>เงินสดจ่ายเพื่อลงทุนในบริษัทย่อย</t>
  </si>
  <si>
    <t>เงินสดจ่ายเพื่อลงทุนในกิจการร่วมค้า</t>
  </si>
  <si>
    <t>เงินสดจ่ายเพื่อลงทุนในบริษัทร่วม</t>
  </si>
  <si>
    <t>เงินสดรับจากการเลิกกิจการของการร่วมค้า</t>
  </si>
  <si>
    <t>เงินสดรับจากการขายเงินลงทุนในบริษัทย่อย</t>
  </si>
  <si>
    <t>เงินสดรับจากเงินคืนทุนของบริษัทร่วม</t>
  </si>
  <si>
    <t>เงินสดจ่ายเงินมัดจำค่าซื้อที่ดิน</t>
  </si>
  <si>
    <t>เงินสดจ่ายเพื่อซื้อที่ดินรอการพัฒนา</t>
  </si>
  <si>
    <t>เงินสดจ่ายเพื่อซื้ออสังหาริมทรัพย์เพื่อการลงทุน</t>
  </si>
  <si>
    <t>เงินสดจ่ายเพื่อซื้อที่ดิน อาคารและอุปกรณ์</t>
  </si>
  <si>
    <t>เงินสดรับจากการจำหน่ายอุปกรณ์</t>
  </si>
  <si>
    <t>ดอกเบี้ยรับ</t>
  </si>
  <si>
    <t>เงินปันผลรับ</t>
  </si>
  <si>
    <t>เงินสดสุทธิ (ใช้ไปใน) ได้มาจากกิจกรรมลงทุน</t>
  </si>
  <si>
    <t>กระแสเงินสดจากกิจกรรมจัดหาเงิน</t>
  </si>
  <si>
    <t>เงินสดจ่ายคืนเงินกู้ยืมระยะสั้นจากสถาบันการเงิน</t>
  </si>
  <si>
    <t>เงินสดรับจากเงินกู้ยืมระยะยาวจากสถาบันการเงิน</t>
  </si>
  <si>
    <t>เงินสดจ่ายคืนเงินกู้ยืมระยะยาวจากสถาบันการเงิน</t>
  </si>
  <si>
    <t>เงินสดจ่ายคืนหนี้สินตามสัญญาเช่า</t>
  </si>
  <si>
    <t>เงินสดจ่ายซื้อเงินลงทุนในบริษัทย่อยจากผู้มีส่วนได้เสียที่ไม่มีอำนาจควบคุม</t>
  </si>
  <si>
    <t>จ่ายดอกเบี้ย</t>
  </si>
  <si>
    <t>เงินปันผลจ่ายแก่ผู้ถือหุ้นของบริษัท</t>
  </si>
  <si>
    <t>เงินปันผลจ่ายแก่ส่วนได้เสียที่ไม่มีอำนาจควบคุมของบริษัทย่อย</t>
  </si>
  <si>
    <t>เงินสดสุทธิได้มาจาก (ใช้ไปใน) กิจกรรมจัดหาเงิน</t>
  </si>
  <si>
    <t>เงินสดและรายการเทียบเท่าเงินสด (ลดลง) เพิ่มขึ้นสุทธิ</t>
  </si>
  <si>
    <t>เงินสดและรายการเทียบเท่าเงินสดต้นรอบระยะเวลา</t>
  </si>
  <si>
    <t>(ขาดทุน) กำไรจากอัตราแลกเปลี่ยนของเงินสดและรายการเทียบเท่าเงินสด</t>
  </si>
  <si>
    <t>ผลต่างจากการแปลงค่าข้อมูลทางการเงิน</t>
  </si>
  <si>
    <t>เงินสดและรายการเทียบเท่าเงินสดสิ้นรอบระยะเวลา</t>
  </si>
  <si>
    <t>รายการที่มิใช่เงินสด</t>
  </si>
  <si>
    <t>การได้มาซึ่งสินทรัพย์สิทธิการใช้และการเปลี่ยนแปลงเงื่อนไขสัญญาเช่า</t>
  </si>
  <si>
    <t>การโอนที่ดินรอการพัฒนาเป็นต้นทุนพัฒนาโครงการอสังหาริมทรัพย์</t>
  </si>
  <si>
    <t>การโอนเงินจ่ายล่วงหน้าค่าสิทธิในการใช้ที่ดิน</t>
  </si>
  <si>
    <t>เป็นต้นทุนพัฒนาโครงการอสังหาริมทรัพย์</t>
  </si>
  <si>
    <t>การโอนเงินมัดจำค่าซื้อที่ดินเป็นที่ดินรอการพัฒนา</t>
  </si>
  <si>
    <t>การโอนเงินทดรองจ่ายเป็นเงินมัดจำค่าซื้อที่ดิน</t>
  </si>
  <si>
    <t>การโอนค่าเช่าจ่ายล่วงหน้าเป็นสินทรัพย์สิทธิการใช้</t>
  </si>
  <si>
    <t>การโอนส่วนที่หมุนเวียนของค่าเช่าจ่ายล่วงหน้าเป็นสินทรัพย์สิทธิการใช้</t>
  </si>
  <si>
    <t>การซื้ออาคารและอุปกรณ์เป็นเงินเชื่อ</t>
  </si>
  <si>
    <t xml:space="preserve">ขาดทุนเบ็ดเสร็จอื่นสำหรับรอบระยะเวลา </t>
  </si>
  <si>
    <t>จำหน่ายเงินลงทุนในบริษัทย่อยโดยไม่เสียอำนาจควบคุม</t>
  </si>
  <si>
    <r>
      <t xml:space="preserve">งบกำไรขาดทุนเบ็ดเสร็จ (ยังไม่ได้ตรวจสอบ) </t>
    </r>
    <r>
      <rPr>
        <sz val="13"/>
        <rFont val="Browallia New"/>
        <family val="2"/>
      </rPr>
      <t>(ต่อ)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</si>
</sst>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_-;\-* #,##0.00_-;_-* &quot;-&quot;??_-;_-@_-"/>
    <numFmt numFmtId="164" formatCode="#,##0;\(#,##0\);&quot;-&quot;;@"/>
    <numFmt numFmtId="165" formatCode="_(* #,##0_);_(* \(#,##0\);_(* &quot;-&quot;??_);_(@_)"/>
    <numFmt numFmtId="166" formatCode="#,###,;\(#,###,\)"/>
    <numFmt numFmtId="167" formatCode="_(* #,##0_);_(* \(#,##0\);_(* &quot;-&quot;_)\ \ \ \ \ ;_(@_)"/>
    <numFmt numFmtId="168" formatCode="#,##0;\(#,##0\)"/>
    <numFmt numFmtId="169" formatCode="#,##0.0000;\(#,##0.0000\);&quot;-&quot;;@"/>
    <numFmt numFmtId="170" formatCode="#,##0;\(#,##0\);\-"/>
    <numFmt numFmtId="171" formatCode=";;"/>
    <numFmt numFmtId="172" formatCode="_-* #,##0.00\ _€_-;\-* #,##0.00\ _€_-;_-* &quot;-&quot;??\ _€_-;_-@_-"/>
    <numFmt numFmtId="173" formatCode="_-* #,##0.00\ &quot;€&quot;_-;\-* #,##0.00\ &quot;€&quot;_-;_-* &quot;-&quot;??\ &quot;€&quot;_-;_-@_-"/>
    <numFmt numFmtId="174" formatCode="#,##0.00;\(#,##0.00\);&quot;-&quot;;@"/>
    <numFmt numFmtId="175" formatCode="_-* #,##0_-;\-* #,##0_-;_-* &quot;-&quot;??_-;_-@_-"/>
  </numFmts>
  <fonts count="30">
    <font>
      <sz val="11"/>
      <color theme="1"/>
      <name val="Calibri"/>
      <family val="2"/>
      <scheme val="minor"/>
    </font>
    <font>
      <sz val="13"/>
      <color theme="1"/>
      <name val="Browallia New"/>
      <family val="2"/>
    </font>
    <font>
      <u/>
      <sz val="13"/>
      <color theme="1"/>
      <name val="Browallia New"/>
      <family val="2"/>
    </font>
    <font>
      <b/>
      <sz val="13"/>
      <color theme="1"/>
      <name val="Browallia New"/>
      <family val="2"/>
    </font>
    <font>
      <b/>
      <sz val="13"/>
      <name val="Browallia New"/>
      <family val="2"/>
    </font>
    <font>
      <sz val="13"/>
      <name val="Browallia New"/>
      <family val="2"/>
    </font>
    <font>
      <sz val="13"/>
      <color indexed="8"/>
      <name val="Browallia New"/>
      <family val="2"/>
    </font>
    <font>
      <b/>
      <sz val="13"/>
      <color rgb="FFC00000"/>
      <name val="Browallia New"/>
      <family val="2"/>
    </font>
    <font>
      <b/>
      <u/>
      <sz val="13"/>
      <color theme="1"/>
      <name val="Browallia New"/>
      <family val="2"/>
    </font>
    <font>
      <u/>
      <sz val="13"/>
      <name val="Browallia New"/>
      <family val="2"/>
    </font>
    <font>
      <i/>
      <u/>
      <sz val="13"/>
      <name val="Browallia New"/>
      <family val="2"/>
    </font>
    <font>
      <b/>
      <sz val="13"/>
      <color indexed="8"/>
      <name val="Browallia New"/>
      <family val="2"/>
    </font>
    <font>
      <b/>
      <u/>
      <sz val="13"/>
      <name val="Browallia New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4"/>
      <name val="AngsanaUPC"/>
      <family val="1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9"/>
      <color theme="1"/>
      <name val="Cambria"/>
      <family val="2"/>
    </font>
    <font>
      <sz val="10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u/>
      <sz val="10"/>
      <color rgb="FF7A1818"/>
      <name val="Georgia"/>
      <family val="1"/>
    </font>
    <font>
      <u/>
      <sz val="10"/>
      <color rgb="FF0563C1"/>
      <name val="Georgia"/>
      <family val="1"/>
    </font>
    <font>
      <sz val="14"/>
      <name val="Cordia New"/>
      <family val="2"/>
    </font>
    <font>
      <sz val="10"/>
      <name val="ApFont"/>
    </font>
    <font>
      <sz val="14"/>
      <name val="AngsanaUPC"/>
      <family val="1"/>
      <charset val="222"/>
    </font>
    <font>
      <sz val="10"/>
      <name val="Tahoma"/>
      <family val="2"/>
    </font>
    <font>
      <b/>
      <sz val="11"/>
      <name val="Browallia New"/>
      <family val="2"/>
    </font>
    <font>
      <sz val="11"/>
      <name val="Browallia New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0"/>
      </bottom>
      <diagonal/>
    </border>
    <border>
      <left/>
      <right/>
      <top/>
      <bottom style="double">
        <color indexed="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rgb="FF000000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0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/>
    <xf numFmtId="9" fontId="13" fillId="0" borderId="0" applyFont="0" applyFill="0" applyBorder="0" applyAlignment="0" applyProtection="0"/>
    <xf numFmtId="0" fontId="14" fillId="0" borderId="0"/>
    <xf numFmtId="0" fontId="15" fillId="0" borderId="0"/>
    <xf numFmtId="43" fontId="13" fillId="0" borderId="0" applyFont="0" applyFill="0" applyBorder="0" applyAlignment="0" applyProtection="0"/>
    <xf numFmtId="0" fontId="16" fillId="0" borderId="0"/>
    <xf numFmtId="0" fontId="16" fillId="0" borderId="0"/>
    <xf numFmtId="0" fontId="13" fillId="0" borderId="0"/>
    <xf numFmtId="171" fontId="13" fillId="0" borderId="0"/>
    <xf numFmtId="0" fontId="17" fillId="0" borderId="0"/>
    <xf numFmtId="0" fontId="18" fillId="0" borderId="0"/>
    <xf numFmtId="0" fontId="19" fillId="0" borderId="0"/>
    <xf numFmtId="0" fontId="20" fillId="0" borderId="0"/>
    <xf numFmtId="0" fontId="21" fillId="0" borderId="0"/>
    <xf numFmtId="43" fontId="19" fillId="0" borderId="0" applyFont="0" applyFill="0" applyBorder="0" applyAlignment="0" applyProtection="0"/>
    <xf numFmtId="172" fontId="19" fillId="0" borderId="0" applyFont="0" applyFill="0" applyBorder="0" applyAlignment="0" applyProtection="0"/>
    <xf numFmtId="173" fontId="19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0" fontId="23" fillId="0" borderId="0" applyNumberFormat="0" applyFill="0" applyBorder="0" applyAlignment="0" applyProtection="0">
      <alignment wrapText="1"/>
    </xf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11" applyNumberFormat="0" applyFill="0" applyBorder="0" applyAlignment="0">
      <alignment wrapText="1"/>
      <protection locked="0"/>
    </xf>
    <xf numFmtId="0" fontId="19" fillId="0" borderId="0">
      <protection locked="0"/>
    </xf>
    <xf numFmtId="0" fontId="24" fillId="0" borderId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/>
    <xf numFmtId="43" fontId="14" fillId="0" borderId="0" applyFont="0" applyFill="0" applyBorder="0" applyAlignment="0" applyProtection="0"/>
    <xf numFmtId="0" fontId="26" fillId="0" borderId="0"/>
    <xf numFmtId="0" fontId="27" fillId="0" borderId="0"/>
    <xf numFmtId="0" fontId="15" fillId="0" borderId="0"/>
    <xf numFmtId="0" fontId="21" fillId="0" borderId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13" fillId="0" borderId="0"/>
    <xf numFmtId="43" fontId="24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21" fillId="0" borderId="0"/>
    <xf numFmtId="0" fontId="13" fillId="0" borderId="0"/>
  </cellStyleXfs>
  <cellXfs count="195">
    <xf numFmtId="0" fontId="0" fillId="0" borderId="0" xfId="0"/>
    <xf numFmtId="0" fontId="3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vertical="center"/>
    </xf>
    <xf numFmtId="0" fontId="4" fillId="0" borderId="2" xfId="0" applyFont="1" applyBorder="1" applyAlignment="1">
      <alignment horizontal="left" vertical="center"/>
    </xf>
    <xf numFmtId="164" fontId="3" fillId="0" borderId="0" xfId="0" quotePrefix="1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168" fontId="1" fillId="0" borderId="0" xfId="0" applyNumberFormat="1" applyFont="1" applyAlignment="1">
      <alignment vertical="center"/>
    </xf>
    <xf numFmtId="164" fontId="3" fillId="0" borderId="2" xfId="0" applyNumberFormat="1" applyFont="1" applyBorder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164" fontId="1" fillId="0" borderId="5" xfId="0" applyNumberFormat="1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right"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horizontal="right" vertical="center"/>
    </xf>
    <xf numFmtId="37" fontId="4" fillId="0" borderId="4" xfId="0" applyNumberFormat="1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164" fontId="5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8" fontId="5" fillId="0" borderId="0" xfId="0" applyNumberFormat="1" applyFont="1" applyAlignment="1">
      <alignment vertical="center"/>
    </xf>
    <xf numFmtId="168" fontId="4" fillId="0" borderId="0" xfId="0" applyNumberFormat="1" applyFont="1" applyAlignment="1">
      <alignment horizontal="center" vertical="center"/>
    </xf>
    <xf numFmtId="164" fontId="4" fillId="0" borderId="2" xfId="0" applyNumberFormat="1" applyFont="1" applyBorder="1" applyAlignment="1">
      <alignment horizontal="right" vertical="center"/>
    </xf>
    <xf numFmtId="0" fontId="4" fillId="0" borderId="0" xfId="0" applyFont="1" applyAlignment="1">
      <alignment horizontal="justify" vertical="center"/>
    </xf>
    <xf numFmtId="0" fontId="5" fillId="0" borderId="0" xfId="0" applyFont="1" applyAlignment="1">
      <alignment horizontal="left" vertical="center"/>
    </xf>
    <xf numFmtId="164" fontId="5" fillId="0" borderId="4" xfId="0" applyNumberFormat="1" applyFont="1" applyBorder="1" applyAlignment="1">
      <alignment horizontal="right" vertical="center"/>
    </xf>
    <xf numFmtId="0" fontId="5" fillId="0" borderId="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vertical="center"/>
    </xf>
    <xf numFmtId="0" fontId="4" fillId="0" borderId="7" xfId="0" applyFont="1" applyBorder="1" applyAlignment="1">
      <alignment horizontal="left" vertical="center"/>
    </xf>
    <xf numFmtId="0" fontId="5" fillId="0" borderId="7" xfId="0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right" vertical="center"/>
    </xf>
    <xf numFmtId="164" fontId="5" fillId="0" borderId="3" xfId="0" applyNumberFormat="1" applyFont="1" applyBorder="1" applyAlignment="1">
      <alignment horizontal="right" vertical="center"/>
    </xf>
    <xf numFmtId="0" fontId="5" fillId="0" borderId="0" xfId="0" quotePrefix="1" applyFont="1" applyAlignment="1">
      <alignment vertical="center"/>
    </xf>
    <xf numFmtId="0" fontId="5" fillId="0" borderId="0" xfId="0" applyFont="1"/>
    <xf numFmtId="170" fontId="1" fillId="0" borderId="0" xfId="0" applyNumberFormat="1" applyFont="1" applyAlignment="1">
      <alignment horizontal="right" vertical="center"/>
    </xf>
    <xf numFmtId="37" fontId="3" fillId="0" borderId="4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164" fontId="1" fillId="0" borderId="4" xfId="0" applyNumberFormat="1" applyFont="1" applyBorder="1" applyAlignment="1">
      <alignment horizontal="right" vertical="center"/>
    </xf>
    <xf numFmtId="170" fontId="1" fillId="0" borderId="4" xfId="0" applyNumberFormat="1" applyFont="1" applyBorder="1" applyAlignment="1">
      <alignment horizontal="right" vertical="center"/>
    </xf>
    <xf numFmtId="168" fontId="3" fillId="0" borderId="0" xfId="0" applyNumberFormat="1" applyFont="1" applyAlignment="1">
      <alignment vertical="center"/>
    </xf>
    <xf numFmtId="168" fontId="1" fillId="0" borderId="0" xfId="0" applyNumberFormat="1" applyFont="1" applyAlignment="1">
      <alignment horizontal="center" vertical="center"/>
    </xf>
    <xf numFmtId="170" fontId="3" fillId="0" borderId="0" xfId="0" applyNumberFormat="1" applyFont="1" applyAlignment="1">
      <alignment horizontal="right" vertical="center"/>
    </xf>
    <xf numFmtId="168" fontId="3" fillId="0" borderId="0" xfId="0" applyNumberFormat="1" applyFont="1" applyAlignment="1">
      <alignment horizontal="center" vertical="center"/>
    </xf>
    <xf numFmtId="37" fontId="1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165" fontId="5" fillId="0" borderId="0" xfId="0" applyNumberFormat="1" applyFont="1" applyAlignment="1">
      <alignment horizontal="right" vertical="center"/>
    </xf>
    <xf numFmtId="43" fontId="5" fillId="0" borderId="0" xfId="39" applyFont="1" applyFill="1" applyAlignment="1">
      <alignment vertical="center"/>
    </xf>
    <xf numFmtId="0" fontId="10" fillId="0" borderId="0" xfId="0" applyFont="1" applyAlignment="1">
      <alignment vertical="center"/>
    </xf>
    <xf numFmtId="164" fontId="5" fillId="0" borderId="1" xfId="0" applyNumberFormat="1" applyFont="1" applyBorder="1" applyAlignment="1">
      <alignment horizontal="right" vertical="center"/>
    </xf>
    <xf numFmtId="164" fontId="5" fillId="0" borderId="5" xfId="0" applyNumberFormat="1" applyFont="1" applyBorder="1" applyAlignment="1">
      <alignment horizontal="right" vertical="center"/>
    </xf>
    <xf numFmtId="164" fontId="5" fillId="0" borderId="6" xfId="0" applyNumberFormat="1" applyFont="1" applyBorder="1" applyAlignment="1">
      <alignment horizontal="right" vertical="center"/>
    </xf>
    <xf numFmtId="0" fontId="5" fillId="0" borderId="0" xfId="0" quotePrefix="1" applyFont="1" applyAlignment="1">
      <alignment horizontal="center" vertical="center"/>
    </xf>
    <xf numFmtId="169" fontId="5" fillId="0" borderId="0" xfId="0" applyNumberFormat="1" applyFont="1" applyAlignment="1">
      <alignment horizontal="right" vertical="center"/>
    </xf>
    <xf numFmtId="174" fontId="5" fillId="0" borderId="6" xfId="0" applyNumberFormat="1" applyFont="1" applyBorder="1" applyAlignment="1">
      <alignment horizontal="right" vertical="center"/>
    </xf>
    <xf numFmtId="0" fontId="4" fillId="0" borderId="0" xfId="0" quotePrefix="1" applyFont="1" applyAlignment="1">
      <alignment vertical="center"/>
    </xf>
    <xf numFmtId="168" fontId="3" fillId="0" borderId="2" xfId="0" applyNumberFormat="1" applyFont="1" applyBorder="1" applyAlignment="1">
      <alignment horizontal="center" vertical="center"/>
    </xf>
    <xf numFmtId="37" fontId="5" fillId="0" borderId="0" xfId="0" applyNumberFormat="1" applyFont="1" applyAlignment="1">
      <alignment horizontal="center" vertical="center"/>
    </xf>
    <xf numFmtId="164" fontId="5" fillId="0" borderId="2" xfId="0" applyNumberFormat="1" applyFont="1" applyBorder="1" applyAlignment="1">
      <alignment vertical="center"/>
    </xf>
    <xf numFmtId="175" fontId="5" fillId="0" borderId="0" xfId="39" applyNumberFormat="1" applyFont="1"/>
    <xf numFmtId="165" fontId="4" fillId="0" borderId="4" xfId="0" quotePrefix="1" applyNumberFormat="1" applyFont="1" applyBorder="1" applyAlignment="1">
      <alignment horizontal="center" vertical="center"/>
    </xf>
    <xf numFmtId="167" fontId="4" fillId="0" borderId="4" xfId="0" applyNumberFormat="1" applyFont="1" applyBorder="1" applyAlignment="1">
      <alignment horizontal="center" vertical="center"/>
    </xf>
    <xf numFmtId="165" fontId="4" fillId="0" borderId="4" xfId="0" applyNumberFormat="1" applyFont="1" applyBorder="1" applyAlignment="1">
      <alignment horizontal="center" vertical="center"/>
    </xf>
    <xf numFmtId="38" fontId="4" fillId="0" borderId="4" xfId="0" applyNumberFormat="1" applyFont="1" applyBorder="1" applyAlignment="1">
      <alignment horizontal="center" vertical="top"/>
    </xf>
    <xf numFmtId="170" fontId="3" fillId="0" borderId="1" xfId="0" applyNumberFormat="1" applyFont="1" applyBorder="1" applyAlignment="1">
      <alignment horizontal="center" vertical="center"/>
    </xf>
    <xf numFmtId="37" fontId="1" fillId="0" borderId="4" xfId="0" applyNumberFormat="1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164" fontId="4" fillId="0" borderId="2" xfId="0" applyNumberFormat="1" applyFont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vertical="center"/>
    </xf>
    <xf numFmtId="165" fontId="1" fillId="0" borderId="0" xfId="0" applyNumberFormat="1" applyFont="1" applyFill="1" applyAlignment="1">
      <alignment horizontal="right" vertical="center"/>
    </xf>
    <xf numFmtId="165" fontId="1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right" vertical="center"/>
    </xf>
    <xf numFmtId="0" fontId="1" fillId="0" borderId="0" xfId="0" applyFont="1" applyFill="1" applyAlignment="1">
      <alignment vertical="center"/>
    </xf>
    <xf numFmtId="164" fontId="1" fillId="0" borderId="0" xfId="0" applyNumberFormat="1" applyFont="1" applyFill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vertical="center"/>
    </xf>
    <xf numFmtId="165" fontId="1" fillId="0" borderId="2" xfId="0" applyNumberFormat="1" applyFont="1" applyFill="1" applyBorder="1" applyAlignment="1">
      <alignment vertical="center"/>
    </xf>
    <xf numFmtId="165" fontId="1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/>
    </xf>
    <xf numFmtId="165" fontId="1" fillId="0" borderId="7" xfId="0" applyNumberFormat="1" applyFont="1" applyFill="1" applyBorder="1" applyAlignment="1">
      <alignment horizontal="center" vertical="center"/>
    </xf>
    <xf numFmtId="165" fontId="4" fillId="0" borderId="4" xfId="0" quotePrefix="1" applyNumberFormat="1" applyFont="1" applyFill="1" applyBorder="1" applyAlignment="1">
      <alignment horizontal="center" vertical="center"/>
    </xf>
    <xf numFmtId="165" fontId="7" fillId="0" borderId="0" xfId="0" applyNumberFormat="1" applyFont="1" applyFill="1" applyAlignment="1">
      <alignment horizontal="center" vertical="center"/>
    </xf>
    <xf numFmtId="167" fontId="4" fillId="0" borderId="4" xfId="0" applyNumberFormat="1" applyFont="1" applyFill="1" applyBorder="1" applyAlignment="1">
      <alignment horizontal="center" vertical="center"/>
    </xf>
    <xf numFmtId="164" fontId="3" fillId="0" borderId="0" xfId="0" quotePrefix="1" applyNumberFormat="1" applyFont="1" applyFill="1" applyAlignment="1">
      <alignment horizontal="right" vertical="center"/>
    </xf>
    <xf numFmtId="165" fontId="4" fillId="0" borderId="0" xfId="0" quotePrefix="1" applyNumberFormat="1" applyFont="1" applyFill="1" applyAlignment="1">
      <alignment horizontal="right" vertical="center"/>
    </xf>
    <xf numFmtId="164" fontId="4" fillId="0" borderId="0" xfId="0" quotePrefix="1" applyNumberFormat="1" applyFont="1" applyFill="1" applyAlignment="1">
      <alignment horizontal="right" vertical="center"/>
    </xf>
    <xf numFmtId="164" fontId="4" fillId="0" borderId="0" xfId="0" applyNumberFormat="1" applyFont="1" applyFill="1" applyAlignment="1">
      <alignment horizontal="right" vertical="center"/>
    </xf>
    <xf numFmtId="165" fontId="4" fillId="0" borderId="0" xfId="0" applyNumberFormat="1" applyFont="1" applyFill="1" applyAlignment="1">
      <alignment horizontal="right" vertical="center"/>
    </xf>
    <xf numFmtId="165" fontId="7" fillId="0" borderId="0" xfId="0" applyNumberFormat="1" applyFont="1" applyFill="1" applyAlignment="1">
      <alignment horizontal="right" vertical="center"/>
    </xf>
    <xf numFmtId="168" fontId="1" fillId="0" borderId="0" xfId="0" applyNumberFormat="1" applyFont="1" applyFill="1" applyAlignment="1">
      <alignment vertical="center"/>
    </xf>
    <xf numFmtId="165" fontId="3" fillId="0" borderId="0" xfId="0" applyNumberFormat="1" applyFont="1" applyFill="1" applyAlignment="1">
      <alignment horizontal="right" vertical="center"/>
    </xf>
    <xf numFmtId="168" fontId="3" fillId="0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right" vertical="center"/>
    </xf>
    <xf numFmtId="166" fontId="3" fillId="0" borderId="0" xfId="0" applyNumberFormat="1" applyFont="1" applyFill="1" applyAlignment="1">
      <alignment horizontal="left" vertical="center"/>
    </xf>
    <xf numFmtId="166" fontId="3" fillId="0" borderId="0" xfId="0" applyNumberFormat="1" applyFont="1" applyFill="1" applyAlignment="1">
      <alignment horizontal="justify" vertical="center"/>
    </xf>
    <xf numFmtId="166" fontId="1" fillId="0" borderId="0" xfId="0" applyNumberFormat="1" applyFont="1" applyFill="1" applyAlignment="1">
      <alignment horizontal="center" vertical="center"/>
    </xf>
    <xf numFmtId="165" fontId="1" fillId="0" borderId="0" xfId="0" applyNumberFormat="1" applyFont="1" applyFill="1" applyAlignment="1">
      <alignment vertical="center"/>
    </xf>
    <xf numFmtId="166" fontId="3" fillId="0" borderId="0" xfId="0" applyNumberFormat="1" applyFont="1" applyFill="1" applyAlignment="1">
      <alignment vertical="center"/>
    </xf>
    <xf numFmtId="49" fontId="1" fillId="0" borderId="0" xfId="0" applyNumberFormat="1" applyFont="1" applyFill="1" applyAlignment="1">
      <alignment horizontal="center" vertical="center"/>
    </xf>
    <xf numFmtId="166" fontId="1" fillId="0" borderId="0" xfId="0" applyNumberFormat="1" applyFont="1" applyFill="1" applyAlignment="1">
      <alignment vertical="center"/>
    </xf>
    <xf numFmtId="0" fontId="1" fillId="0" borderId="0" xfId="0" applyFont="1" applyFill="1"/>
    <xf numFmtId="0" fontId="1" fillId="0" borderId="0" xfId="0" quotePrefix="1" applyFont="1" applyFill="1" applyAlignment="1">
      <alignment horizontal="center" vertical="center"/>
    </xf>
    <xf numFmtId="166" fontId="1" fillId="0" borderId="0" xfId="0" applyNumberFormat="1" applyFont="1" applyFill="1" applyAlignment="1">
      <alignment vertical="center" wrapText="1"/>
    </xf>
    <xf numFmtId="164" fontId="1" fillId="0" borderId="2" xfId="0" applyNumberFormat="1" applyFont="1" applyFill="1" applyBorder="1" applyAlignment="1">
      <alignment horizontal="right" vertical="center"/>
    </xf>
    <xf numFmtId="164" fontId="1" fillId="0" borderId="3" xfId="0" applyNumberFormat="1" applyFont="1" applyFill="1" applyBorder="1" applyAlignment="1">
      <alignment horizontal="right" vertical="center"/>
    </xf>
    <xf numFmtId="166" fontId="1" fillId="0" borderId="0" xfId="0" applyNumberFormat="1" applyFont="1" applyFill="1" applyAlignment="1">
      <alignment horizontal="center" vertical="center"/>
    </xf>
    <xf numFmtId="166" fontId="1" fillId="0" borderId="2" xfId="0" applyNumberFormat="1" applyFont="1" applyFill="1" applyBorder="1" applyAlignment="1">
      <alignment vertical="center"/>
    </xf>
    <xf numFmtId="166" fontId="3" fillId="0" borderId="2" xfId="0" applyNumberFormat="1" applyFont="1" applyFill="1" applyBorder="1" applyAlignment="1">
      <alignment vertical="center"/>
    </xf>
    <xf numFmtId="166" fontId="1" fillId="0" borderId="2" xfId="0" applyNumberFormat="1" applyFont="1" applyFill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right" vertical="center"/>
    </xf>
    <xf numFmtId="164" fontId="8" fillId="0" borderId="0" xfId="0" applyNumberFormat="1" applyFont="1" applyFill="1" applyAlignment="1">
      <alignment horizontal="center" vertical="center"/>
    </xf>
    <xf numFmtId="166" fontId="3" fillId="0" borderId="2" xfId="0" applyNumberFormat="1" applyFont="1" applyFill="1" applyBorder="1" applyAlignment="1">
      <alignment horizontal="left" vertical="center"/>
    </xf>
    <xf numFmtId="166" fontId="3" fillId="0" borderId="7" xfId="0" applyNumberFormat="1" applyFont="1" applyFill="1" applyBorder="1" applyAlignment="1">
      <alignment horizontal="left" vertical="center"/>
    </xf>
    <xf numFmtId="166" fontId="1" fillId="0" borderId="7" xfId="0" applyNumberFormat="1" applyFont="1" applyFill="1" applyBorder="1" applyAlignment="1">
      <alignment horizontal="center" vertical="center"/>
    </xf>
    <xf numFmtId="166" fontId="3" fillId="0" borderId="2" xfId="0" applyNumberFormat="1" applyFont="1" applyFill="1" applyBorder="1" applyAlignment="1">
      <alignment horizontal="center" vertical="center"/>
    </xf>
    <xf numFmtId="166" fontId="1" fillId="0" borderId="0" xfId="0" applyNumberFormat="1" applyFont="1" applyFill="1" applyAlignment="1">
      <alignment horizontal="left" vertical="center"/>
    </xf>
    <xf numFmtId="164" fontId="1" fillId="0" borderId="4" xfId="0" applyNumberFormat="1" applyFont="1" applyFill="1" applyBorder="1" applyAlignment="1">
      <alignment vertical="center"/>
    </xf>
    <xf numFmtId="166" fontId="1" fillId="0" borderId="4" xfId="0" applyNumberFormat="1" applyFont="1" applyFill="1" applyBorder="1" applyAlignment="1">
      <alignment vertical="center"/>
    </xf>
    <xf numFmtId="166" fontId="1" fillId="0" borderId="4" xfId="0" applyNumberFormat="1" applyFont="1" applyFill="1" applyBorder="1" applyAlignment="1">
      <alignment horizontal="center" vertical="center"/>
    </xf>
    <xf numFmtId="165" fontId="1" fillId="0" borderId="4" xfId="0" applyNumberFormat="1" applyFont="1" applyFill="1" applyBorder="1" applyAlignment="1">
      <alignment vertical="center"/>
    </xf>
    <xf numFmtId="166" fontId="3" fillId="0" borderId="0" xfId="0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right" vertical="center"/>
    </xf>
    <xf numFmtId="164" fontId="1" fillId="0" borderId="5" xfId="0" applyNumberFormat="1" applyFont="1" applyFill="1" applyBorder="1" applyAlignment="1">
      <alignment horizontal="right" vertical="center"/>
    </xf>
    <xf numFmtId="164" fontId="1" fillId="0" borderId="3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/>
    </xf>
    <xf numFmtId="165" fontId="1" fillId="0" borderId="1" xfId="0" applyNumberFormat="1" applyFont="1" applyFill="1" applyBorder="1" applyAlignment="1">
      <alignment horizontal="right" vertical="center"/>
    </xf>
    <xf numFmtId="165" fontId="1" fillId="0" borderId="1" xfId="0" applyNumberFormat="1" applyFont="1" applyFill="1" applyBorder="1" applyAlignment="1">
      <alignment horizontal="center" vertical="center"/>
    </xf>
    <xf numFmtId="37" fontId="4" fillId="0" borderId="0" xfId="0" applyNumberFormat="1" applyFont="1" applyAlignment="1">
      <alignment horizontal="left" vertical="center"/>
    </xf>
    <xf numFmtId="37" fontId="4" fillId="0" borderId="0" xfId="0" applyNumberFormat="1" applyFont="1" applyAlignment="1">
      <alignment horizontal="center" vertical="center"/>
    </xf>
    <xf numFmtId="37" fontId="4" fillId="0" borderId="4" xfId="0" applyNumberFormat="1" applyFont="1" applyBorder="1" applyAlignment="1">
      <alignment horizontal="center" vertical="center"/>
    </xf>
    <xf numFmtId="165" fontId="5" fillId="0" borderId="4" xfId="0" applyNumberFormat="1" applyFont="1" applyBorder="1" applyAlignment="1">
      <alignment horizontal="right" vertical="center"/>
    </xf>
    <xf numFmtId="164" fontId="4" fillId="0" borderId="4" xfId="0" applyNumberFormat="1" applyFont="1" applyBorder="1" applyAlignment="1">
      <alignment horizontal="right" vertical="center"/>
    </xf>
    <xf numFmtId="164" fontId="5" fillId="0" borderId="8" xfId="0" applyNumberFormat="1" applyFont="1" applyBorder="1" applyAlignment="1">
      <alignment horizontal="right" vertical="center"/>
    </xf>
    <xf numFmtId="165" fontId="5" fillId="0" borderId="8" xfId="0" applyNumberFormat="1" applyFont="1" applyBorder="1" applyAlignment="1">
      <alignment horizontal="right" vertical="center"/>
    </xf>
    <xf numFmtId="164" fontId="4" fillId="0" borderId="8" xfId="0" applyNumberFormat="1" applyFont="1" applyBorder="1" applyAlignment="1">
      <alignment horizontal="right" vertical="center"/>
    </xf>
    <xf numFmtId="37" fontId="5" fillId="0" borderId="0" xfId="0" applyNumberFormat="1" applyFont="1" applyAlignment="1">
      <alignment vertical="center"/>
    </xf>
    <xf numFmtId="37" fontId="4" fillId="0" borderId="0" xfId="0" applyNumberFormat="1" applyFont="1" applyAlignment="1">
      <alignment vertical="center"/>
    </xf>
    <xf numFmtId="168" fontId="4" fillId="0" borderId="2" xfId="0" applyNumberFormat="1" applyFont="1" applyBorder="1" applyAlignment="1">
      <alignment horizontal="center" vertical="center"/>
    </xf>
    <xf numFmtId="9" fontId="5" fillId="0" borderId="0" xfId="1" applyFont="1" applyAlignment="1">
      <alignment horizontal="right" vertical="center"/>
    </xf>
    <xf numFmtId="37" fontId="5" fillId="0" borderId="0" xfId="0" quotePrefix="1" applyNumberFormat="1" applyFont="1" applyAlignment="1">
      <alignment horizontal="center" vertical="center"/>
    </xf>
    <xf numFmtId="9" fontId="5" fillId="0" borderId="0" xfId="1" applyFont="1" applyFill="1" applyBorder="1" applyAlignment="1">
      <alignment horizontal="right" vertical="center"/>
    </xf>
    <xf numFmtId="9" fontId="5" fillId="0" borderId="0" xfId="1" applyFont="1" applyFill="1" applyAlignment="1">
      <alignment horizontal="right" vertical="center"/>
    </xf>
    <xf numFmtId="37" fontId="5" fillId="0" borderId="4" xfId="0" applyNumberFormat="1" applyFont="1" applyBorder="1" applyAlignment="1">
      <alignment vertical="center"/>
    </xf>
    <xf numFmtId="37" fontId="4" fillId="0" borderId="4" xfId="0" applyNumberFormat="1" applyFont="1" applyBorder="1" applyAlignment="1">
      <alignment vertical="center"/>
    </xf>
    <xf numFmtId="37" fontId="5" fillId="0" borderId="4" xfId="0" applyNumberFormat="1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165" fontId="4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vertical="center"/>
    </xf>
    <xf numFmtId="0" fontId="4" fillId="0" borderId="1" xfId="0" applyFont="1" applyBorder="1" applyAlignment="1">
      <alignment vertical="center"/>
    </xf>
    <xf numFmtId="165" fontId="4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right" vertical="center"/>
    </xf>
    <xf numFmtId="0" fontId="28" fillId="0" borderId="0" xfId="0" applyFont="1" applyAlignment="1">
      <alignment vertical="center"/>
    </xf>
    <xf numFmtId="165" fontId="28" fillId="0" borderId="0" xfId="0" applyNumberFormat="1" applyFont="1" applyAlignment="1">
      <alignment horizontal="center" vertical="center"/>
    </xf>
    <xf numFmtId="164" fontId="29" fillId="0" borderId="0" xfId="0" applyNumberFormat="1" applyFont="1" applyAlignment="1">
      <alignment horizontal="right" vertical="center"/>
    </xf>
    <xf numFmtId="165" fontId="29" fillId="0" borderId="0" xfId="0" applyNumberFormat="1" applyFont="1" applyAlignment="1">
      <alignment horizontal="right" vertical="center"/>
    </xf>
    <xf numFmtId="165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165" fontId="29" fillId="0" borderId="0" xfId="0" applyNumberFormat="1" applyFont="1" applyAlignment="1">
      <alignment horizontal="center" vertical="center"/>
    </xf>
    <xf numFmtId="165" fontId="28" fillId="0" borderId="2" xfId="0" applyNumberFormat="1" applyFont="1" applyBorder="1" applyAlignment="1">
      <alignment horizontal="center" vertical="center"/>
    </xf>
    <xf numFmtId="165" fontId="28" fillId="0" borderId="10" xfId="0" applyNumberFormat="1" applyFont="1" applyBorder="1" applyAlignment="1">
      <alignment horizontal="center" vertical="center"/>
    </xf>
    <xf numFmtId="164" fontId="28" fillId="0" borderId="0" xfId="0" applyNumberFormat="1" applyFont="1" applyAlignment="1">
      <alignment horizontal="right" vertical="center"/>
    </xf>
    <xf numFmtId="165" fontId="28" fillId="0" borderId="0" xfId="0" applyNumberFormat="1" applyFont="1" applyAlignment="1">
      <alignment horizontal="right" vertical="center"/>
    </xf>
    <xf numFmtId="165" fontId="28" fillId="0" borderId="9" xfId="0" applyNumberFormat="1" applyFont="1" applyBorder="1" applyAlignment="1">
      <alignment horizontal="center" vertical="center"/>
    </xf>
    <xf numFmtId="165" fontId="28" fillId="0" borderId="1" xfId="0" applyNumberFormat="1" applyFont="1" applyBorder="1" applyAlignment="1">
      <alignment horizontal="center" vertical="center"/>
    </xf>
    <xf numFmtId="164" fontId="28" fillId="0" borderId="0" xfId="0" quotePrefix="1" applyNumberFormat="1" applyFont="1" applyAlignment="1">
      <alignment horizontal="right" vertical="center"/>
    </xf>
    <xf numFmtId="168" fontId="28" fillId="0" borderId="2" xfId="0" applyNumberFormat="1" applyFont="1" applyBorder="1" applyAlignment="1">
      <alignment horizontal="center" vertical="center"/>
    </xf>
    <xf numFmtId="164" fontId="28" fillId="0" borderId="2" xfId="0" applyNumberFormat="1" applyFont="1" applyBorder="1" applyAlignment="1">
      <alignment horizontal="right" vertical="center"/>
    </xf>
    <xf numFmtId="164" fontId="29" fillId="0" borderId="0" xfId="0" applyNumberFormat="1" applyFont="1" applyAlignment="1">
      <alignment vertical="center"/>
    </xf>
    <xf numFmtId="37" fontId="29" fillId="0" borderId="0" xfId="0" applyNumberFormat="1" applyFont="1" applyAlignment="1">
      <alignment horizontal="center" vertical="center"/>
    </xf>
    <xf numFmtId="164" fontId="29" fillId="0" borderId="4" xfId="0" applyNumberFormat="1" applyFont="1" applyBorder="1" applyAlignment="1">
      <alignment horizontal="right" vertical="center"/>
    </xf>
    <xf numFmtId="164" fontId="29" fillId="0" borderId="5" xfId="0" applyNumberFormat="1" applyFont="1" applyBorder="1" applyAlignment="1">
      <alignment horizontal="right" vertical="center"/>
    </xf>
    <xf numFmtId="0" fontId="29" fillId="0" borderId="0" xfId="0" applyFont="1"/>
    <xf numFmtId="164" fontId="29" fillId="0" borderId="0" xfId="0" applyNumberFormat="1" applyFont="1"/>
    <xf numFmtId="37" fontId="29" fillId="0" borderId="4" xfId="0" applyNumberFormat="1" applyFont="1" applyBorder="1" applyAlignment="1">
      <alignment vertical="center"/>
    </xf>
    <xf numFmtId="0" fontId="29" fillId="0" borderId="4" xfId="0" applyFont="1" applyBorder="1" applyAlignment="1">
      <alignment vertical="center"/>
    </xf>
    <xf numFmtId="165" fontId="29" fillId="0" borderId="4" xfId="0" applyNumberFormat="1" applyFont="1" applyBorder="1" applyAlignment="1">
      <alignment horizontal="left" vertical="center"/>
    </xf>
    <xf numFmtId="165" fontId="29" fillId="0" borderId="0" xfId="0" applyNumberFormat="1" applyFont="1" applyAlignment="1">
      <alignment horizontal="left" vertical="center"/>
    </xf>
    <xf numFmtId="0" fontId="5" fillId="0" borderId="0" xfId="40" quotePrefix="1" applyFont="1" applyAlignment="1">
      <alignment vertical="center"/>
    </xf>
  </cellXfs>
  <cellStyles count="42">
    <cellStyle name="Comma" xfId="39" builtinId="3"/>
    <cellStyle name="Comma 10 2 2" xfId="28" xr:uid="{30F27EA3-8B86-40B5-9EB0-72F06929CE31}"/>
    <cellStyle name="Comma 10 2 2 2" xfId="35" xr:uid="{5086CB9B-B3B5-4FCB-8A6E-9306BECC12A2}"/>
    <cellStyle name="Comma 16" xfId="24" xr:uid="{3AF3C3D6-9660-4729-86BA-EDBD4EF077BF}"/>
    <cellStyle name="Comma 16 2" xfId="33" xr:uid="{BC3C55BC-4C5F-44B2-AFC7-B3786100ACA1}"/>
    <cellStyle name="Comma 16 3" xfId="37" xr:uid="{2522A2E2-699C-4993-9B7C-F2D2F851918B}"/>
    <cellStyle name="Comma 2" xfId="4" xr:uid="{D1345D1F-9AC4-4998-AC85-9FE3C9750E8D}"/>
    <cellStyle name="Comma 2 2" xfId="15" xr:uid="{8539BB3A-278D-41C1-8D0B-BE06BC6DAB17}"/>
    <cellStyle name="Comma 3" xfId="14" xr:uid="{BA2C0FB0-3B30-4BF7-A57D-35D4524FCA19}"/>
    <cellStyle name="Comma 3 4" xfId="25" xr:uid="{1B852243-0A61-4C90-A8DD-8C016104DEDE}"/>
    <cellStyle name="Comma 3 4 2" xfId="34" xr:uid="{C3A1C215-3784-4F9C-9229-B9F995A94BF1}"/>
    <cellStyle name="Comma 84" xfId="38" xr:uid="{21A5E283-CED1-4E2C-80F8-253541A8719A}"/>
    <cellStyle name="Currency 2" xfId="16" xr:uid="{91CD24FA-AB0D-4D91-8AA5-EEDD6E35DCA6}"/>
    <cellStyle name="Followed Hyperlink" xfId="19" xr:uid="{B5123DC8-4DA1-4F3C-9890-1DBBA18895D9}"/>
    <cellStyle name="Hyperlink" xfId="21" xr:uid="{B6B32AE9-99E0-459C-A998-8DFD7F0D7B4A}"/>
    <cellStyle name="Hyperlink 2" xfId="20" xr:uid="{AE4E452A-EC8C-48D8-9F5E-6D73853E3FD4}"/>
    <cellStyle name="Normal" xfId="0" builtinId="0"/>
    <cellStyle name="Normal 10 2 4" xfId="40" xr:uid="{3DFD3467-E93D-4196-98E7-0081BF55AB9D}"/>
    <cellStyle name="Normal 11 11" xfId="6" xr:uid="{112288F8-3D81-4DA9-B2D0-66A26EC7FF6B}"/>
    <cellStyle name="Normal 11 2" xfId="7" xr:uid="{5FE3CF54-4B1B-460F-A71C-5204B33396FF}"/>
    <cellStyle name="Normal 11 2 2" xfId="5" xr:uid="{018949E6-6E05-4B7C-9F22-AC2080C038CB}"/>
    <cellStyle name="Normal 163" xfId="8" xr:uid="{6D3FCF43-71AD-4731-95FF-18751875419A}"/>
    <cellStyle name="Normal 2" xfId="11" xr:uid="{C43C67AA-06FC-48B9-B6C4-AECBB9AF74D6}"/>
    <cellStyle name="Normal 2 12" xfId="27" xr:uid="{9F73C4D4-0A88-425D-8A51-BF1964EFAA7D}"/>
    <cellStyle name="Normal 2 2" xfId="17" xr:uid="{ED828828-1955-491C-BAA3-36511BFEE229}"/>
    <cellStyle name="Normal 2 4 27" xfId="31" xr:uid="{2A1FE432-D3A3-4359-9449-475358A96648}"/>
    <cellStyle name="Normal 204" xfId="41" xr:uid="{0062194B-0C40-4E63-89BE-02AEBAD644D1}"/>
    <cellStyle name="Normal 21 2 4 2" xfId="2" xr:uid="{41D2891B-2DC8-4A6D-B89F-285BBED86954}"/>
    <cellStyle name="Normal 3" xfId="9" xr:uid="{37D5BACF-9722-4952-A353-6B88C59BCE14}"/>
    <cellStyle name="Normal 3 11" xfId="3" xr:uid="{403B015E-C8DF-4FDE-BADD-BEF48962F828}"/>
    <cellStyle name="Normal 3 2" xfId="13" xr:uid="{CBACCD85-3FE7-4B53-84F6-D496AA618E2C}"/>
    <cellStyle name="Normal 3 2 20" xfId="32" xr:uid="{1B58B2B3-E02A-48A3-8E52-16C5E8C4448E}"/>
    <cellStyle name="Normal 3 2 7" xfId="30" xr:uid="{C5AD36DE-EFDC-41F2-98C7-616DF69F824C}"/>
    <cellStyle name="Normal 3 3" xfId="36" xr:uid="{F3610A9D-7E8A-48A0-80E8-C1AADD81C20A}"/>
    <cellStyle name="Normal 3 3 2 2" xfId="29" xr:uid="{332AC69D-A1DF-4C5C-B3A4-D4CE56A03F6E}"/>
    <cellStyle name="Normal 3 4" xfId="12" xr:uid="{3255482F-3689-41B8-91DF-A8D373350A34}"/>
    <cellStyle name="Normal 34" xfId="10" xr:uid="{5E417C13-2452-4F1F-8A50-1278A4EFB8EF}"/>
    <cellStyle name="Normal 4" xfId="23" xr:uid="{49F3F2EB-E1B0-4F9C-9EDA-8A8A43955B9A}"/>
    <cellStyle name="Normal 5" xfId="22" xr:uid="{64FCCA4E-7CFC-4024-A2B4-69760302A557}"/>
    <cellStyle name="Percent" xfId="1" builtinId="5"/>
    <cellStyle name="Percent 2" xfId="18" xr:uid="{EFEF63FC-C67B-4A9D-8541-EDC2F9D9B605}"/>
    <cellStyle name="Percent 3" xfId="26" xr:uid="{7650AF7B-54AE-4CB1-84DC-E16376AB5C18}"/>
  </cellStyles>
  <dxfs count="0"/>
  <tableStyles count="0" defaultTableStyle="TableStyleMedium2" defaultPivotStyle="PivotStyleLight16"/>
  <colors>
    <mruColors>
      <color rgb="FFFFFFFF"/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06F160-D6A4-4153-A5B6-45BFE4AD7BC8}">
  <dimension ref="A1:O162"/>
  <sheetViews>
    <sheetView topLeftCell="A7" zoomScaleNormal="100" zoomScaleSheetLayoutView="66" workbookViewId="0">
      <selection activeCell="R49" sqref="R49"/>
    </sheetView>
  </sheetViews>
  <sheetFormatPr defaultColWidth="7.5703125" defaultRowHeight="17.100000000000001" customHeight="1"/>
  <cols>
    <col min="1" max="3" width="1.42578125" style="82" customWidth="1"/>
    <col min="4" max="4" width="38.28515625" style="82" customWidth="1"/>
    <col min="5" max="5" width="7.7109375" style="82" customWidth="1"/>
    <col min="6" max="6" width="0.85546875" style="82" customWidth="1"/>
    <col min="7" max="7" width="14.7109375" style="78" customWidth="1"/>
    <col min="8" max="8" width="0.7109375" style="111" customWidth="1"/>
    <col min="9" max="9" width="14.7109375" style="78" customWidth="1"/>
    <col min="10" max="10" width="0.7109375" style="111" customWidth="1"/>
    <col min="11" max="11" width="14.7109375" style="78" customWidth="1"/>
    <col min="12" max="12" width="0.7109375" style="111" customWidth="1"/>
    <col min="13" max="13" width="14.7109375" style="78" customWidth="1"/>
    <col min="14" max="16384" width="7.5703125" style="82"/>
  </cols>
  <sheetData>
    <row r="1" spans="1:13" ht="19.350000000000001" customHeight="1">
      <c r="A1" s="76" t="s">
        <v>0</v>
      </c>
      <c r="B1" s="76"/>
      <c r="C1" s="76"/>
      <c r="D1" s="76"/>
      <c r="E1" s="77"/>
      <c r="F1" s="77"/>
      <c r="H1" s="79"/>
      <c r="J1" s="79"/>
      <c r="L1" s="80"/>
      <c r="M1" s="81"/>
    </row>
    <row r="2" spans="1:13" ht="19.350000000000001" customHeight="1">
      <c r="A2" s="76" t="s">
        <v>1</v>
      </c>
      <c r="B2" s="76"/>
      <c r="C2" s="76"/>
      <c r="D2" s="76"/>
      <c r="E2" s="77"/>
      <c r="F2" s="77"/>
      <c r="G2" s="83"/>
      <c r="H2" s="80"/>
      <c r="I2" s="83"/>
      <c r="J2" s="80"/>
      <c r="K2" s="83"/>
      <c r="L2" s="80"/>
      <c r="M2" s="83"/>
    </row>
    <row r="3" spans="1:13" ht="19.350000000000001" customHeight="1">
      <c r="A3" s="84" t="s">
        <v>2</v>
      </c>
      <c r="B3" s="85"/>
      <c r="C3" s="85"/>
      <c r="D3" s="85"/>
      <c r="E3" s="86"/>
      <c r="F3" s="86"/>
      <c r="G3" s="87"/>
      <c r="H3" s="88"/>
      <c r="I3" s="87"/>
      <c r="J3" s="89"/>
      <c r="K3" s="90"/>
      <c r="L3" s="89"/>
      <c r="M3" s="87"/>
    </row>
    <row r="4" spans="1:13" ht="18.95" customHeight="1">
      <c r="A4" s="91"/>
      <c r="B4" s="91"/>
      <c r="C4" s="91"/>
      <c r="D4" s="91"/>
      <c r="E4" s="92"/>
      <c r="F4" s="92"/>
      <c r="G4" s="93"/>
      <c r="H4" s="94"/>
      <c r="I4" s="93"/>
      <c r="J4" s="94"/>
      <c r="K4" s="93"/>
      <c r="L4" s="94"/>
      <c r="M4" s="93"/>
    </row>
    <row r="5" spans="1:13" ht="19.149999999999999" customHeight="1">
      <c r="A5" s="76"/>
      <c r="B5" s="76"/>
      <c r="C5" s="76"/>
      <c r="D5" s="76"/>
      <c r="E5" s="77"/>
      <c r="F5" s="77"/>
      <c r="G5" s="95" t="s">
        <v>3</v>
      </c>
      <c r="H5" s="95"/>
      <c r="I5" s="95"/>
      <c r="J5" s="96"/>
      <c r="K5" s="97" t="s">
        <v>4</v>
      </c>
      <c r="L5" s="97"/>
      <c r="M5" s="97"/>
    </row>
    <row r="6" spans="1:13" ht="19.149999999999999" customHeight="1">
      <c r="A6" s="76"/>
      <c r="B6" s="76"/>
      <c r="C6" s="76"/>
      <c r="D6" s="76"/>
      <c r="E6" s="77"/>
      <c r="F6" s="77"/>
      <c r="G6" s="98" t="s">
        <v>5</v>
      </c>
      <c r="H6" s="99"/>
      <c r="I6" s="98" t="s">
        <v>6</v>
      </c>
      <c r="J6" s="100"/>
      <c r="K6" s="98" t="s">
        <v>5</v>
      </c>
      <c r="L6" s="99"/>
      <c r="M6" s="98" t="s">
        <v>6</v>
      </c>
    </row>
    <row r="7" spans="1:13" ht="19.149999999999999" customHeight="1">
      <c r="A7" s="76"/>
      <c r="B7" s="76"/>
      <c r="C7" s="76"/>
      <c r="D7" s="76"/>
      <c r="E7" s="77"/>
      <c r="F7" s="77"/>
      <c r="G7" s="101" t="s">
        <v>7</v>
      </c>
      <c r="H7" s="102"/>
      <c r="I7" s="101" t="s">
        <v>8</v>
      </c>
      <c r="J7" s="103"/>
      <c r="K7" s="101" t="s">
        <v>7</v>
      </c>
      <c r="L7" s="102"/>
      <c r="M7" s="101" t="s">
        <v>8</v>
      </c>
    </row>
    <row r="8" spans="1:13" ht="19.149999999999999" customHeight="1">
      <c r="A8" s="104"/>
      <c r="B8" s="104"/>
      <c r="C8" s="104"/>
      <c r="D8" s="104"/>
      <c r="E8" s="104"/>
      <c r="F8" s="104"/>
      <c r="G8" s="101" t="s">
        <v>9</v>
      </c>
      <c r="H8" s="105"/>
      <c r="I8" s="101" t="s">
        <v>10</v>
      </c>
      <c r="J8" s="101"/>
      <c r="K8" s="101" t="s">
        <v>9</v>
      </c>
      <c r="L8" s="105"/>
      <c r="M8" s="101" t="s">
        <v>10</v>
      </c>
    </row>
    <row r="9" spans="1:13" ht="19.149999999999999" customHeight="1">
      <c r="A9" s="104"/>
      <c r="B9" s="104"/>
      <c r="C9" s="104"/>
      <c r="D9" s="104"/>
      <c r="E9" s="106" t="s">
        <v>11</v>
      </c>
      <c r="F9" s="104"/>
      <c r="G9" s="107" t="s">
        <v>12</v>
      </c>
      <c r="H9" s="105"/>
      <c r="I9" s="107" t="s">
        <v>12</v>
      </c>
      <c r="J9" s="105"/>
      <c r="K9" s="107" t="s">
        <v>12</v>
      </c>
      <c r="L9" s="79"/>
      <c r="M9" s="107" t="s">
        <v>12</v>
      </c>
    </row>
    <row r="10" spans="1:13" ht="19.149999999999999" customHeight="1">
      <c r="A10" s="108" t="s">
        <v>13</v>
      </c>
      <c r="B10" s="109"/>
      <c r="C10" s="109"/>
      <c r="D10" s="109"/>
      <c r="E10" s="110"/>
      <c r="F10" s="110"/>
    </row>
    <row r="11" spans="1:13" ht="6" customHeight="1">
      <c r="A11" s="108"/>
      <c r="B11" s="109"/>
      <c r="C11" s="109"/>
      <c r="D11" s="109"/>
      <c r="E11" s="110"/>
      <c r="F11" s="110"/>
    </row>
    <row r="12" spans="1:13" ht="19.149999999999999" customHeight="1">
      <c r="A12" s="112" t="s">
        <v>14</v>
      </c>
      <c r="B12" s="112"/>
      <c r="C12" s="112"/>
      <c r="D12" s="112"/>
      <c r="E12" s="113"/>
      <c r="F12" s="110"/>
    </row>
    <row r="13" spans="1:13" ht="6" customHeight="1">
      <c r="A13" s="108"/>
      <c r="B13" s="109"/>
      <c r="C13" s="109"/>
      <c r="D13" s="109"/>
      <c r="E13" s="113"/>
      <c r="F13" s="110"/>
    </row>
    <row r="14" spans="1:13" ht="19.149999999999999" customHeight="1">
      <c r="A14" s="114" t="s">
        <v>15</v>
      </c>
      <c r="B14" s="114"/>
      <c r="C14" s="114"/>
      <c r="D14" s="114"/>
      <c r="E14" s="77"/>
      <c r="F14" s="110"/>
      <c r="G14" s="78">
        <v>1904801</v>
      </c>
      <c r="H14" s="79"/>
      <c r="I14" s="78">
        <v>2522199</v>
      </c>
      <c r="J14" s="79"/>
      <c r="K14" s="78">
        <v>343112</v>
      </c>
      <c r="L14" s="115"/>
      <c r="M14" s="78">
        <v>136130</v>
      </c>
    </row>
    <row r="15" spans="1:13" ht="19.149999999999999" customHeight="1">
      <c r="A15" s="114" t="s">
        <v>16</v>
      </c>
      <c r="B15" s="114"/>
      <c r="C15" s="114"/>
      <c r="D15" s="114"/>
      <c r="E15" s="77"/>
      <c r="F15" s="110"/>
      <c r="G15" s="78">
        <v>13313</v>
      </c>
      <c r="H15" s="79"/>
      <c r="I15" s="78">
        <v>32298</v>
      </c>
      <c r="J15" s="79"/>
      <c r="K15" s="78">
        <v>0</v>
      </c>
      <c r="L15" s="115"/>
      <c r="M15" s="78">
        <v>0</v>
      </c>
    </row>
    <row r="16" spans="1:13" ht="19.149999999999999" customHeight="1">
      <c r="A16" s="114" t="s">
        <v>17</v>
      </c>
      <c r="B16" s="114"/>
      <c r="C16" s="114"/>
      <c r="D16" s="114"/>
      <c r="E16" s="113"/>
      <c r="F16" s="110"/>
      <c r="H16" s="79"/>
      <c r="J16" s="79"/>
      <c r="L16" s="115"/>
    </row>
    <row r="17" spans="1:15" ht="19.149999999999999" customHeight="1">
      <c r="A17" s="114"/>
      <c r="B17" s="114" t="s">
        <v>18</v>
      </c>
      <c r="C17" s="114"/>
      <c r="D17" s="114"/>
      <c r="E17" s="77">
        <v>5</v>
      </c>
      <c r="F17" s="110"/>
      <c r="G17" s="78">
        <v>2759628</v>
      </c>
      <c r="H17" s="79"/>
      <c r="I17" s="78">
        <v>3248156</v>
      </c>
      <c r="J17" s="79"/>
      <c r="K17" s="78">
        <v>1791054</v>
      </c>
      <c r="L17" s="115"/>
      <c r="M17" s="78">
        <v>2144309</v>
      </c>
    </row>
    <row r="18" spans="1:15" ht="19.149999999999999" customHeight="1">
      <c r="A18" s="114" t="s">
        <v>19</v>
      </c>
      <c r="B18" s="114"/>
      <c r="C18" s="114"/>
      <c r="D18" s="114"/>
      <c r="E18" s="77">
        <v>6</v>
      </c>
      <c r="F18" s="110"/>
      <c r="G18" s="78">
        <v>1223488</v>
      </c>
      <c r="H18" s="79"/>
      <c r="I18" s="78">
        <v>1453249</v>
      </c>
      <c r="J18" s="79"/>
      <c r="K18" s="78">
        <v>532315</v>
      </c>
      <c r="L18" s="115"/>
      <c r="M18" s="78">
        <v>933072</v>
      </c>
    </row>
    <row r="19" spans="1:15" ht="19.149999999999999" customHeight="1">
      <c r="A19" s="114" t="s">
        <v>20</v>
      </c>
      <c r="B19" s="114"/>
      <c r="C19" s="114"/>
      <c r="D19" s="114"/>
      <c r="E19" s="113"/>
      <c r="F19" s="110"/>
      <c r="H19" s="79"/>
      <c r="J19" s="79"/>
      <c r="L19" s="115"/>
    </row>
    <row r="20" spans="1:15" ht="19.149999999999999" customHeight="1">
      <c r="A20" s="114"/>
      <c r="B20" s="114" t="s">
        <v>21</v>
      </c>
      <c r="C20" s="114"/>
      <c r="D20" s="114"/>
      <c r="E20" s="77">
        <v>8</v>
      </c>
      <c r="F20" s="110"/>
      <c r="G20" s="78">
        <v>5687</v>
      </c>
      <c r="H20" s="79"/>
      <c r="I20" s="78">
        <v>3910</v>
      </c>
      <c r="J20" s="79"/>
      <c r="K20" s="78">
        <v>0</v>
      </c>
      <c r="L20" s="115"/>
      <c r="M20" s="78">
        <v>0</v>
      </c>
    </row>
    <row r="21" spans="1:15" ht="19.149999999999999" customHeight="1">
      <c r="A21" s="114" t="s">
        <v>22</v>
      </c>
      <c r="E21" s="77" t="s">
        <v>23</v>
      </c>
      <c r="F21" s="110"/>
      <c r="G21" s="78">
        <v>0</v>
      </c>
      <c r="H21" s="79"/>
      <c r="I21" s="78">
        <v>0</v>
      </c>
      <c r="J21" s="79"/>
      <c r="K21" s="78">
        <v>8512</v>
      </c>
      <c r="L21" s="115"/>
      <c r="M21" s="78">
        <v>1623430</v>
      </c>
    </row>
    <row r="22" spans="1:15" ht="19.149999999999999" customHeight="1">
      <c r="A22" s="114" t="s">
        <v>24</v>
      </c>
      <c r="C22" s="114"/>
      <c r="D22" s="114"/>
      <c r="E22" s="116"/>
      <c r="F22" s="110"/>
      <c r="H22" s="79"/>
      <c r="J22" s="79"/>
      <c r="L22" s="115"/>
    </row>
    <row r="23" spans="1:15" ht="19.149999999999999" customHeight="1">
      <c r="A23" s="117"/>
      <c r="B23" s="114" t="s">
        <v>21</v>
      </c>
      <c r="C23" s="114"/>
      <c r="D23" s="114"/>
      <c r="E23" s="77" t="s">
        <v>25</v>
      </c>
      <c r="F23" s="110"/>
      <c r="G23" s="78">
        <v>0</v>
      </c>
      <c r="H23" s="79"/>
      <c r="I23" s="78">
        <v>0</v>
      </c>
      <c r="J23" s="79"/>
      <c r="K23" s="78">
        <v>110000</v>
      </c>
      <c r="L23" s="115"/>
      <c r="M23" s="78">
        <v>110000</v>
      </c>
    </row>
    <row r="24" spans="1:15" ht="19.149999999999999" customHeight="1">
      <c r="A24" s="114" t="s">
        <v>26</v>
      </c>
      <c r="B24" s="114"/>
      <c r="C24" s="114"/>
      <c r="D24" s="114"/>
      <c r="E24" s="116"/>
      <c r="F24" s="110"/>
      <c r="H24" s="79"/>
      <c r="J24" s="79"/>
      <c r="L24" s="115"/>
    </row>
    <row r="25" spans="1:15" ht="19.149999999999999" customHeight="1">
      <c r="A25" s="117"/>
      <c r="B25" s="114" t="s">
        <v>21</v>
      </c>
      <c r="C25" s="114"/>
      <c r="D25" s="114"/>
      <c r="E25" s="77" t="s">
        <v>25</v>
      </c>
      <c r="F25" s="110"/>
      <c r="G25" s="78">
        <v>4410</v>
      </c>
      <c r="H25" s="79"/>
      <c r="I25" s="78">
        <v>4410</v>
      </c>
      <c r="J25" s="79"/>
      <c r="K25" s="78">
        <v>4410</v>
      </c>
      <c r="L25" s="115"/>
      <c r="M25" s="78">
        <v>4410</v>
      </c>
    </row>
    <row r="26" spans="1:15" ht="19.149999999999999" customHeight="1">
      <c r="A26" s="114" t="s">
        <v>27</v>
      </c>
      <c r="B26" s="114"/>
      <c r="C26" s="114"/>
      <c r="D26" s="114"/>
      <c r="E26" s="77">
        <v>7</v>
      </c>
      <c r="F26" s="110"/>
      <c r="G26" s="78">
        <v>12309240</v>
      </c>
      <c r="H26" s="79"/>
      <c r="I26" s="78">
        <v>12920182</v>
      </c>
      <c r="J26" s="79"/>
      <c r="K26" s="78">
        <v>5582005</v>
      </c>
      <c r="L26" s="115"/>
      <c r="M26" s="78">
        <v>5941163</v>
      </c>
    </row>
    <row r="27" spans="1:15" ht="19.149999999999999" customHeight="1">
      <c r="A27" s="114" t="s">
        <v>28</v>
      </c>
      <c r="B27" s="114"/>
      <c r="C27" s="114"/>
      <c r="D27" s="114"/>
      <c r="E27" s="113"/>
      <c r="F27" s="110"/>
      <c r="G27" s="118">
        <v>817598</v>
      </c>
      <c r="H27" s="79"/>
      <c r="I27" s="118">
        <v>918709</v>
      </c>
      <c r="J27" s="79"/>
      <c r="K27" s="118">
        <v>60523</v>
      </c>
      <c r="L27" s="79"/>
      <c r="M27" s="118">
        <v>10494</v>
      </c>
      <c r="O27" s="78"/>
    </row>
    <row r="28" spans="1:15" ht="6" customHeight="1">
      <c r="A28" s="108"/>
      <c r="B28" s="109"/>
      <c r="C28" s="109"/>
      <c r="D28" s="109"/>
      <c r="E28" s="113"/>
      <c r="F28" s="110"/>
    </row>
    <row r="29" spans="1:15" ht="19.149999999999999" customHeight="1">
      <c r="A29" s="112" t="s">
        <v>29</v>
      </c>
      <c r="B29" s="114"/>
      <c r="C29" s="114"/>
      <c r="D29" s="114"/>
      <c r="E29" s="113"/>
      <c r="F29" s="110"/>
      <c r="G29" s="118">
        <f>SUM(G14:G27)</f>
        <v>19038165</v>
      </c>
      <c r="H29" s="79"/>
      <c r="I29" s="118">
        <f>SUM(I14:I27)</f>
        <v>21103113</v>
      </c>
      <c r="J29" s="79"/>
      <c r="K29" s="118">
        <f>SUM(K14:K27)</f>
        <v>8431931</v>
      </c>
      <c r="L29" s="79"/>
      <c r="M29" s="118">
        <f>SUM(M14:M27)</f>
        <v>10903008</v>
      </c>
    </row>
    <row r="30" spans="1:15" ht="9" customHeight="1">
      <c r="A30" s="112"/>
      <c r="B30" s="112"/>
      <c r="C30" s="112"/>
      <c r="D30" s="112"/>
      <c r="E30" s="113"/>
      <c r="F30" s="110"/>
      <c r="G30" s="81"/>
      <c r="H30" s="79"/>
      <c r="I30" s="81"/>
      <c r="J30" s="79"/>
      <c r="K30" s="81"/>
      <c r="L30" s="79"/>
      <c r="M30" s="81"/>
    </row>
    <row r="31" spans="1:15" ht="19.149999999999999" customHeight="1">
      <c r="A31" s="112" t="s">
        <v>30</v>
      </c>
      <c r="B31" s="112"/>
      <c r="C31" s="112"/>
      <c r="D31" s="112"/>
      <c r="E31" s="113"/>
      <c r="F31" s="110"/>
      <c r="G31" s="81"/>
      <c r="H31" s="79"/>
      <c r="I31" s="81"/>
      <c r="J31" s="79"/>
      <c r="K31" s="81"/>
      <c r="L31" s="79"/>
      <c r="M31" s="81"/>
    </row>
    <row r="32" spans="1:15" ht="6" customHeight="1">
      <c r="A32" s="108"/>
      <c r="B32" s="109"/>
      <c r="C32" s="109"/>
      <c r="D32" s="109"/>
      <c r="E32" s="113"/>
      <c r="F32" s="110"/>
    </row>
    <row r="33" spans="1:15" ht="19.149999999999999" customHeight="1">
      <c r="A33" s="114" t="s">
        <v>31</v>
      </c>
      <c r="B33" s="114"/>
      <c r="C33" s="114"/>
      <c r="D33" s="114"/>
      <c r="E33" s="77">
        <v>8</v>
      </c>
      <c r="F33" s="110"/>
      <c r="G33" s="78">
        <v>445767</v>
      </c>
      <c r="H33" s="115"/>
      <c r="I33" s="78">
        <v>438863</v>
      </c>
      <c r="J33" s="115"/>
      <c r="K33" s="78">
        <v>0</v>
      </c>
      <c r="L33" s="115"/>
      <c r="M33" s="78">
        <v>0</v>
      </c>
    </row>
    <row r="34" spans="1:15" ht="19.149999999999999" customHeight="1">
      <c r="A34" s="114" t="s">
        <v>32</v>
      </c>
      <c r="B34" s="114"/>
      <c r="C34" s="114"/>
      <c r="D34" s="114"/>
      <c r="E34" s="77"/>
      <c r="F34" s="110"/>
      <c r="G34" s="78">
        <v>93852</v>
      </c>
      <c r="H34" s="115"/>
      <c r="I34" s="78">
        <v>100434</v>
      </c>
      <c r="J34" s="115"/>
      <c r="K34" s="78">
        <v>0</v>
      </c>
      <c r="L34" s="115"/>
      <c r="M34" s="78">
        <v>0</v>
      </c>
    </row>
    <row r="35" spans="1:15" ht="19.149999999999999" customHeight="1">
      <c r="A35" s="114" t="s">
        <v>33</v>
      </c>
      <c r="B35" s="114"/>
      <c r="C35" s="114"/>
      <c r="D35" s="114"/>
      <c r="E35" s="77"/>
      <c r="F35" s="110"/>
      <c r="G35" s="78">
        <v>0</v>
      </c>
      <c r="H35" s="115"/>
      <c r="I35" s="78">
        <v>0</v>
      </c>
      <c r="J35" s="115"/>
      <c r="K35" s="78">
        <v>3657543</v>
      </c>
      <c r="L35" s="115"/>
      <c r="M35" s="78">
        <v>3660093</v>
      </c>
    </row>
    <row r="36" spans="1:15" ht="19.149999999999999" customHeight="1">
      <c r="A36" s="114" t="s">
        <v>34</v>
      </c>
      <c r="B36" s="114"/>
      <c r="C36" s="114"/>
      <c r="D36" s="114"/>
      <c r="E36" s="77">
        <v>9</v>
      </c>
      <c r="F36" s="110"/>
      <c r="G36" s="78">
        <v>260684</v>
      </c>
      <c r="H36" s="115"/>
      <c r="I36" s="78">
        <v>250852</v>
      </c>
      <c r="J36" s="115"/>
      <c r="K36" s="78">
        <v>429471</v>
      </c>
      <c r="L36" s="115"/>
      <c r="M36" s="78">
        <v>409102</v>
      </c>
    </row>
    <row r="37" spans="1:15" ht="19.149999999999999" customHeight="1">
      <c r="A37" s="114" t="s">
        <v>35</v>
      </c>
      <c r="B37" s="114"/>
      <c r="C37" s="114"/>
      <c r="D37" s="114"/>
      <c r="E37" s="77">
        <v>10</v>
      </c>
      <c r="F37" s="110"/>
      <c r="G37" s="78">
        <v>5765914</v>
      </c>
      <c r="H37" s="115"/>
      <c r="I37" s="78">
        <v>5476356</v>
      </c>
      <c r="J37" s="115"/>
      <c r="K37" s="78">
        <v>0</v>
      </c>
      <c r="L37" s="115"/>
      <c r="M37" s="78">
        <v>0</v>
      </c>
    </row>
    <row r="38" spans="1:15" ht="19.149999999999999" customHeight="1">
      <c r="A38" s="114" t="s">
        <v>36</v>
      </c>
      <c r="B38" s="114"/>
      <c r="C38" s="114"/>
      <c r="D38" s="114"/>
      <c r="E38" s="77" t="s">
        <v>25</v>
      </c>
      <c r="F38" s="110"/>
      <c r="G38" s="78">
        <v>0</v>
      </c>
      <c r="H38" s="115"/>
      <c r="I38" s="78">
        <v>0</v>
      </c>
      <c r="J38" s="115"/>
      <c r="K38" s="78">
        <v>950000</v>
      </c>
      <c r="L38" s="115"/>
      <c r="M38" s="78">
        <v>950000</v>
      </c>
    </row>
    <row r="39" spans="1:15" ht="19.149999999999999" customHeight="1">
      <c r="A39" s="114" t="s">
        <v>37</v>
      </c>
      <c r="B39" s="114"/>
      <c r="C39" s="114"/>
      <c r="D39" s="114"/>
      <c r="E39" s="77" t="s">
        <v>25</v>
      </c>
      <c r="F39" s="110"/>
      <c r="G39" s="78">
        <v>15435</v>
      </c>
      <c r="H39" s="115"/>
      <c r="I39" s="78">
        <v>15435</v>
      </c>
      <c r="J39" s="115"/>
      <c r="K39" s="78">
        <v>15435</v>
      </c>
      <c r="L39" s="115"/>
      <c r="M39" s="78">
        <v>15435</v>
      </c>
    </row>
    <row r="40" spans="1:15" ht="19.149999999999999" customHeight="1">
      <c r="A40" s="114" t="s">
        <v>38</v>
      </c>
      <c r="B40" s="114"/>
      <c r="C40" s="114"/>
      <c r="D40" s="114"/>
      <c r="E40" s="77">
        <v>11</v>
      </c>
      <c r="F40" s="110"/>
      <c r="G40" s="78">
        <v>6878870</v>
      </c>
      <c r="H40" s="115"/>
      <c r="I40" s="78">
        <v>6408613</v>
      </c>
      <c r="J40" s="115"/>
      <c r="K40" s="78">
        <v>1259312</v>
      </c>
      <c r="L40" s="115"/>
      <c r="M40" s="78">
        <v>1263028</v>
      </c>
    </row>
    <row r="41" spans="1:15" ht="19.149999999999999" customHeight="1">
      <c r="A41" s="114" t="s">
        <v>39</v>
      </c>
      <c r="B41" s="114"/>
      <c r="C41" s="114"/>
      <c r="D41" s="114"/>
      <c r="E41" s="77">
        <v>11</v>
      </c>
      <c r="F41" s="110"/>
      <c r="G41" s="78">
        <v>2768485</v>
      </c>
      <c r="H41" s="115"/>
      <c r="I41" s="78">
        <v>2796186</v>
      </c>
      <c r="J41" s="115"/>
      <c r="K41" s="78">
        <v>141666</v>
      </c>
      <c r="L41" s="115"/>
      <c r="M41" s="78">
        <v>143603</v>
      </c>
    </row>
    <row r="42" spans="1:15" ht="19.149999999999999" customHeight="1">
      <c r="A42" s="114" t="s">
        <v>40</v>
      </c>
      <c r="B42" s="114"/>
      <c r="C42" s="114"/>
      <c r="D42" s="114"/>
      <c r="E42" s="77">
        <v>11</v>
      </c>
      <c r="F42" s="110"/>
      <c r="G42" s="78">
        <v>734954</v>
      </c>
      <c r="H42" s="115"/>
      <c r="I42" s="78">
        <v>610418</v>
      </c>
      <c r="J42" s="115"/>
      <c r="K42" s="78">
        <v>26018</v>
      </c>
      <c r="L42" s="115"/>
      <c r="M42" s="78">
        <v>25184</v>
      </c>
    </row>
    <row r="43" spans="1:15" ht="19.149999999999999" customHeight="1">
      <c r="A43" s="114" t="s">
        <v>41</v>
      </c>
      <c r="B43" s="114"/>
      <c r="C43" s="114"/>
      <c r="D43" s="114"/>
      <c r="E43" s="77"/>
      <c r="F43" s="110"/>
      <c r="G43" s="78">
        <v>932535</v>
      </c>
      <c r="H43" s="115"/>
      <c r="I43" s="78">
        <v>1865488</v>
      </c>
      <c r="J43" s="115"/>
      <c r="K43" s="78">
        <v>406315</v>
      </c>
      <c r="L43" s="115"/>
      <c r="M43" s="78">
        <v>473397</v>
      </c>
    </row>
    <row r="44" spans="1:15" ht="19.149999999999999" customHeight="1">
      <c r="A44" s="114" t="s">
        <v>42</v>
      </c>
      <c r="B44" s="114"/>
      <c r="C44" s="114"/>
      <c r="E44" s="77">
        <v>12</v>
      </c>
      <c r="F44" s="110"/>
      <c r="G44" s="78">
        <v>25385493</v>
      </c>
      <c r="H44" s="115"/>
      <c r="I44" s="78">
        <v>18132206</v>
      </c>
      <c r="J44" s="115"/>
      <c r="K44" s="78">
        <v>18246832</v>
      </c>
      <c r="L44" s="115"/>
      <c r="M44" s="78">
        <v>14071908</v>
      </c>
    </row>
    <row r="45" spans="1:15" ht="19.149999999999999" customHeight="1">
      <c r="A45" s="114" t="s">
        <v>43</v>
      </c>
      <c r="B45" s="114"/>
      <c r="C45" s="114"/>
      <c r="D45" s="114"/>
      <c r="E45" s="77"/>
      <c r="F45" s="110"/>
      <c r="G45" s="78">
        <v>6161326</v>
      </c>
      <c r="H45" s="115"/>
      <c r="I45" s="78">
        <v>6815347</v>
      </c>
      <c r="J45" s="115"/>
      <c r="K45" s="78">
        <v>0</v>
      </c>
      <c r="L45" s="115"/>
      <c r="M45" s="78">
        <v>0</v>
      </c>
    </row>
    <row r="46" spans="1:15" ht="19.149999999999999" customHeight="1">
      <c r="A46" s="114" t="s">
        <v>44</v>
      </c>
      <c r="B46" s="114"/>
      <c r="C46" s="114"/>
      <c r="D46" s="114"/>
      <c r="E46" s="77"/>
      <c r="F46" s="110"/>
      <c r="G46" s="78">
        <v>162031</v>
      </c>
      <c r="H46" s="115"/>
      <c r="I46" s="78">
        <v>173396</v>
      </c>
      <c r="J46" s="115"/>
      <c r="K46" s="78">
        <v>0</v>
      </c>
      <c r="L46" s="115"/>
      <c r="M46" s="78">
        <v>0</v>
      </c>
    </row>
    <row r="47" spans="1:15" ht="19.149999999999999" customHeight="1">
      <c r="A47" s="114" t="s">
        <v>45</v>
      </c>
      <c r="B47" s="114"/>
      <c r="C47" s="114"/>
      <c r="D47" s="114"/>
      <c r="E47" s="77"/>
      <c r="F47" s="110"/>
      <c r="G47" s="78">
        <v>131247</v>
      </c>
      <c r="H47" s="115"/>
      <c r="I47" s="78">
        <v>140453</v>
      </c>
      <c r="J47" s="115"/>
      <c r="K47" s="78">
        <v>0</v>
      </c>
      <c r="L47" s="115"/>
      <c r="M47" s="78">
        <v>0</v>
      </c>
    </row>
    <row r="48" spans="1:15" ht="19.149999999999999" customHeight="1">
      <c r="A48" s="114" t="s">
        <v>46</v>
      </c>
      <c r="B48" s="114"/>
      <c r="C48" s="114"/>
      <c r="D48" s="114"/>
      <c r="E48" s="77"/>
      <c r="F48" s="110"/>
      <c r="G48" s="78">
        <v>105324</v>
      </c>
      <c r="H48" s="115"/>
      <c r="I48" s="78">
        <v>80449</v>
      </c>
      <c r="J48" s="115"/>
      <c r="K48" s="78">
        <v>59442</v>
      </c>
      <c r="L48" s="115"/>
      <c r="M48" s="78">
        <v>44946</v>
      </c>
      <c r="O48" s="78"/>
    </row>
    <row r="49" spans="1:15" ht="19.149999999999999" customHeight="1">
      <c r="A49" s="114" t="s">
        <v>47</v>
      </c>
      <c r="B49" s="114"/>
      <c r="C49" s="114"/>
      <c r="D49" s="114"/>
      <c r="E49" s="77"/>
      <c r="F49" s="110"/>
      <c r="G49" s="118">
        <v>626892</v>
      </c>
      <c r="H49" s="79"/>
      <c r="I49" s="118">
        <v>533306</v>
      </c>
      <c r="J49" s="79"/>
      <c r="K49" s="118">
        <v>104757</v>
      </c>
      <c r="L49" s="79"/>
      <c r="M49" s="118">
        <v>104162</v>
      </c>
      <c r="O49" s="78"/>
    </row>
    <row r="50" spans="1:15" ht="6" customHeight="1">
      <c r="A50" s="108"/>
      <c r="B50" s="109"/>
      <c r="C50" s="109"/>
      <c r="D50" s="109"/>
      <c r="E50" s="113"/>
      <c r="F50" s="110"/>
      <c r="G50" s="81"/>
      <c r="I50" s="81"/>
      <c r="K50" s="81"/>
      <c r="M50" s="81"/>
    </row>
    <row r="51" spans="1:15" ht="19.149999999999999" customHeight="1">
      <c r="A51" s="112" t="s">
        <v>48</v>
      </c>
      <c r="B51" s="114"/>
      <c r="C51" s="114"/>
      <c r="D51" s="114"/>
      <c r="E51" s="113"/>
      <c r="F51" s="110"/>
      <c r="G51" s="118">
        <f>SUM(G33:G49)</f>
        <v>50468809</v>
      </c>
      <c r="H51" s="79"/>
      <c r="I51" s="118">
        <f>SUM(I33:I49)</f>
        <v>43837802</v>
      </c>
      <c r="J51" s="79"/>
      <c r="K51" s="118">
        <f>SUM(K33:K49)</f>
        <v>25296791</v>
      </c>
      <c r="L51" s="79"/>
      <c r="M51" s="118">
        <f>SUM(M33:M49)</f>
        <v>21160858</v>
      </c>
    </row>
    <row r="52" spans="1:15" ht="6" customHeight="1">
      <c r="A52" s="108"/>
      <c r="B52" s="109"/>
      <c r="C52" s="109"/>
      <c r="D52" s="109"/>
      <c r="E52" s="113"/>
      <c r="F52" s="110"/>
      <c r="G52" s="81"/>
      <c r="I52" s="81"/>
      <c r="K52" s="81"/>
      <c r="M52" s="81"/>
    </row>
    <row r="53" spans="1:15" ht="19.149999999999999" customHeight="1" thickBot="1">
      <c r="A53" s="112" t="s">
        <v>49</v>
      </c>
      <c r="B53" s="112"/>
      <c r="C53" s="112"/>
      <c r="D53" s="112"/>
      <c r="E53" s="113"/>
      <c r="F53" s="110"/>
      <c r="G53" s="119">
        <f>G29+G51</f>
        <v>69506974</v>
      </c>
      <c r="H53" s="79"/>
      <c r="I53" s="119">
        <f>I29+I51</f>
        <v>64940915</v>
      </c>
      <c r="J53" s="79"/>
      <c r="K53" s="119">
        <f>K29+K51</f>
        <v>33728722</v>
      </c>
      <c r="L53" s="79"/>
      <c r="M53" s="119">
        <f>M29+M51</f>
        <v>32063866</v>
      </c>
    </row>
    <row r="54" spans="1:15" ht="15" customHeight="1" thickTop="1">
      <c r="A54" s="112"/>
      <c r="B54" s="112"/>
      <c r="C54" s="112"/>
      <c r="D54" s="112"/>
      <c r="E54" s="113"/>
      <c r="F54" s="110"/>
      <c r="G54" s="81"/>
      <c r="H54" s="79"/>
      <c r="I54" s="81"/>
      <c r="J54" s="79"/>
      <c r="K54" s="81"/>
      <c r="L54" s="79"/>
      <c r="M54" s="81"/>
    </row>
    <row r="55" spans="1:15" ht="20.85" customHeight="1">
      <c r="A55" s="120" t="s">
        <v>50</v>
      </c>
      <c r="B55" s="120"/>
      <c r="C55" s="120"/>
      <c r="D55" s="120"/>
      <c r="E55" s="120"/>
      <c r="F55" s="120"/>
      <c r="G55" s="120"/>
      <c r="H55" s="120"/>
      <c r="I55" s="120"/>
      <c r="J55" s="120"/>
      <c r="K55" s="120"/>
      <c r="L55" s="120"/>
      <c r="M55" s="120"/>
    </row>
    <row r="56" spans="1:15" ht="11.25" customHeight="1">
      <c r="A56" s="112"/>
      <c r="B56" s="112"/>
      <c r="C56" s="112"/>
      <c r="D56" s="112"/>
      <c r="E56" s="113"/>
      <c r="F56" s="110"/>
      <c r="G56" s="81"/>
      <c r="H56" s="79"/>
      <c r="I56" s="81"/>
      <c r="J56" s="79"/>
      <c r="K56" s="81"/>
      <c r="L56" s="79"/>
      <c r="M56" s="81"/>
    </row>
    <row r="57" spans="1:15" ht="21.95" customHeight="1">
      <c r="A57" s="121" t="s">
        <v>51</v>
      </c>
      <c r="B57" s="122"/>
      <c r="C57" s="122"/>
      <c r="D57" s="122"/>
      <c r="E57" s="123"/>
      <c r="F57" s="123"/>
      <c r="G57" s="118"/>
      <c r="H57" s="124"/>
      <c r="I57" s="118"/>
      <c r="J57" s="124"/>
      <c r="K57" s="118"/>
      <c r="L57" s="124"/>
      <c r="M57" s="118"/>
    </row>
    <row r="58" spans="1:15" ht="19.350000000000001" customHeight="1">
      <c r="A58" s="76" t="s">
        <v>0</v>
      </c>
      <c r="B58" s="108"/>
      <c r="C58" s="108"/>
      <c r="D58" s="108"/>
      <c r="E58" s="110"/>
      <c r="F58" s="110"/>
      <c r="G58" s="125"/>
      <c r="H58" s="80"/>
      <c r="I58" s="125"/>
      <c r="J58" s="80"/>
      <c r="K58" s="125"/>
      <c r="L58" s="80"/>
      <c r="M58" s="83"/>
    </row>
    <row r="59" spans="1:15" ht="19.350000000000001" customHeight="1">
      <c r="A59" s="108" t="s">
        <v>52</v>
      </c>
      <c r="B59" s="108"/>
      <c r="C59" s="108"/>
      <c r="D59" s="108"/>
      <c r="E59" s="110"/>
      <c r="F59" s="110"/>
      <c r="G59" s="83"/>
      <c r="H59" s="80"/>
      <c r="I59" s="83"/>
      <c r="J59" s="80"/>
      <c r="K59" s="83"/>
      <c r="L59" s="80"/>
      <c r="M59" s="83"/>
    </row>
    <row r="60" spans="1:15" ht="19.350000000000001" customHeight="1">
      <c r="A60" s="84" t="s">
        <v>2</v>
      </c>
      <c r="B60" s="126"/>
      <c r="C60" s="126"/>
      <c r="D60" s="126"/>
      <c r="E60" s="123"/>
      <c r="F60" s="123"/>
      <c r="G60" s="90"/>
      <c r="H60" s="89"/>
      <c r="I60" s="90"/>
      <c r="J60" s="89"/>
      <c r="K60" s="90"/>
      <c r="L60" s="89"/>
      <c r="M60" s="90"/>
    </row>
    <row r="61" spans="1:15" ht="20.85" customHeight="1">
      <c r="A61" s="127"/>
      <c r="B61" s="127"/>
      <c r="C61" s="127"/>
      <c r="D61" s="127"/>
      <c r="E61" s="128"/>
      <c r="F61" s="128"/>
      <c r="G61" s="93"/>
      <c r="H61" s="94"/>
      <c r="I61" s="93"/>
      <c r="J61" s="94"/>
      <c r="K61" s="93"/>
      <c r="L61" s="94"/>
      <c r="M61" s="93"/>
    </row>
    <row r="62" spans="1:15" ht="20.85" customHeight="1">
      <c r="A62" s="108"/>
      <c r="B62" s="108"/>
      <c r="C62" s="108"/>
      <c r="D62" s="108"/>
      <c r="E62" s="110"/>
      <c r="F62" s="110"/>
      <c r="G62" s="95" t="s">
        <v>3</v>
      </c>
      <c r="H62" s="95"/>
      <c r="I62" s="95"/>
      <c r="J62" s="96"/>
      <c r="K62" s="97" t="s">
        <v>4</v>
      </c>
      <c r="L62" s="97"/>
      <c r="M62" s="97"/>
    </row>
    <row r="63" spans="1:15" ht="20.85" customHeight="1">
      <c r="A63" s="108"/>
      <c r="B63" s="108"/>
      <c r="C63" s="108"/>
      <c r="D63" s="108"/>
      <c r="E63" s="110"/>
      <c r="F63" s="110"/>
      <c r="G63" s="98" t="s">
        <v>5</v>
      </c>
      <c r="H63" s="99"/>
      <c r="I63" s="98" t="s">
        <v>6</v>
      </c>
      <c r="J63" s="100"/>
      <c r="K63" s="98" t="s">
        <v>5</v>
      </c>
      <c r="L63" s="99"/>
      <c r="M63" s="98" t="s">
        <v>6</v>
      </c>
    </row>
    <row r="64" spans="1:15" ht="20.85" customHeight="1">
      <c r="A64" s="108"/>
      <c r="B64" s="108"/>
      <c r="C64" s="108"/>
      <c r="D64" s="108"/>
      <c r="E64" s="110"/>
      <c r="F64" s="110"/>
      <c r="G64" s="101" t="s">
        <v>7</v>
      </c>
      <c r="H64" s="102"/>
      <c r="I64" s="101" t="s">
        <v>8</v>
      </c>
      <c r="J64" s="103"/>
      <c r="K64" s="101" t="s">
        <v>7</v>
      </c>
      <c r="L64" s="102"/>
      <c r="M64" s="101" t="s">
        <v>8</v>
      </c>
    </row>
    <row r="65" spans="1:15" ht="20.85" customHeight="1">
      <c r="A65" s="114"/>
      <c r="B65" s="114"/>
      <c r="C65" s="114"/>
      <c r="D65" s="114"/>
      <c r="E65" s="114"/>
      <c r="F65" s="114"/>
      <c r="G65" s="101" t="s">
        <v>9</v>
      </c>
      <c r="H65" s="105"/>
      <c r="I65" s="101" t="s">
        <v>10</v>
      </c>
      <c r="J65" s="101"/>
      <c r="K65" s="101" t="s">
        <v>9</v>
      </c>
      <c r="L65" s="105"/>
      <c r="M65" s="101" t="s">
        <v>10</v>
      </c>
    </row>
    <row r="66" spans="1:15" ht="20.85" customHeight="1">
      <c r="A66" s="114"/>
      <c r="B66" s="114"/>
      <c r="C66" s="114"/>
      <c r="D66" s="114"/>
      <c r="E66" s="129" t="s">
        <v>11</v>
      </c>
      <c r="F66" s="114"/>
      <c r="G66" s="107" t="s">
        <v>12</v>
      </c>
      <c r="H66" s="105"/>
      <c r="I66" s="107" t="s">
        <v>12</v>
      </c>
      <c r="J66" s="105"/>
      <c r="K66" s="107" t="s">
        <v>12</v>
      </c>
      <c r="L66" s="105"/>
      <c r="M66" s="107" t="s">
        <v>12</v>
      </c>
    </row>
    <row r="67" spans="1:15" ht="20.85" customHeight="1">
      <c r="A67" s="108"/>
      <c r="B67" s="109"/>
      <c r="C67" s="109"/>
      <c r="D67" s="109"/>
      <c r="E67" s="113"/>
      <c r="F67" s="110"/>
    </row>
    <row r="68" spans="1:15" ht="20.85" customHeight="1">
      <c r="A68" s="112" t="s">
        <v>53</v>
      </c>
      <c r="B68" s="130"/>
      <c r="C68" s="130"/>
      <c r="D68" s="130"/>
      <c r="E68" s="130"/>
      <c r="F68" s="110"/>
    </row>
    <row r="69" spans="1:15" ht="6" customHeight="1">
      <c r="A69" s="108"/>
      <c r="B69" s="109"/>
      <c r="C69" s="109"/>
      <c r="D69" s="109"/>
      <c r="E69" s="109"/>
      <c r="F69" s="110"/>
    </row>
    <row r="70" spans="1:15" ht="20.85" customHeight="1">
      <c r="A70" s="112" t="s">
        <v>54</v>
      </c>
      <c r="B70" s="114"/>
      <c r="C70" s="114"/>
      <c r="D70" s="114"/>
      <c r="E70" s="114"/>
      <c r="F70" s="110"/>
    </row>
    <row r="71" spans="1:15" ht="6" customHeight="1">
      <c r="A71" s="108"/>
      <c r="B71" s="109"/>
      <c r="C71" s="109"/>
      <c r="D71" s="109"/>
      <c r="E71" s="109"/>
      <c r="F71" s="110"/>
    </row>
    <row r="72" spans="1:15" ht="20.85" customHeight="1">
      <c r="A72" s="114" t="s">
        <v>55</v>
      </c>
      <c r="B72" s="114"/>
      <c r="C72" s="114"/>
      <c r="D72" s="114"/>
      <c r="E72" s="77">
        <v>14</v>
      </c>
      <c r="F72" s="110"/>
      <c r="G72" s="78">
        <v>1284500</v>
      </c>
      <c r="I72" s="78">
        <v>1506724</v>
      </c>
      <c r="J72" s="115"/>
      <c r="K72" s="78">
        <v>400000</v>
      </c>
      <c r="L72" s="115"/>
      <c r="M72" s="78">
        <v>1000000</v>
      </c>
    </row>
    <row r="73" spans="1:15" ht="20.65" customHeight="1">
      <c r="A73" s="114" t="s">
        <v>56</v>
      </c>
      <c r="B73" s="114"/>
      <c r="C73" s="114"/>
      <c r="D73" s="114"/>
      <c r="E73" s="77">
        <v>13</v>
      </c>
      <c r="F73" s="110"/>
      <c r="G73" s="78">
        <v>2597045</v>
      </c>
      <c r="I73" s="78">
        <v>2962433</v>
      </c>
      <c r="J73" s="115"/>
      <c r="K73" s="78">
        <v>533919</v>
      </c>
      <c r="L73" s="115"/>
      <c r="M73" s="78">
        <v>545740</v>
      </c>
    </row>
    <row r="74" spans="1:15" ht="20.85" customHeight="1">
      <c r="A74" s="114" t="s">
        <v>57</v>
      </c>
      <c r="B74" s="114"/>
      <c r="C74" s="114"/>
      <c r="D74" s="114"/>
      <c r="E74" s="77" t="s">
        <v>58</v>
      </c>
      <c r="F74" s="110"/>
      <c r="G74" s="78">
        <v>7981</v>
      </c>
      <c r="H74" s="115"/>
      <c r="I74" s="78">
        <v>7981</v>
      </c>
      <c r="J74" s="115"/>
      <c r="K74" s="78">
        <v>0</v>
      </c>
      <c r="L74" s="115"/>
      <c r="M74" s="78">
        <v>0</v>
      </c>
    </row>
    <row r="75" spans="1:15" ht="20.85" customHeight="1">
      <c r="A75" s="82" t="s">
        <v>59</v>
      </c>
      <c r="D75" s="114"/>
      <c r="E75" s="77"/>
      <c r="F75" s="110"/>
      <c r="G75" s="81"/>
      <c r="H75" s="79"/>
      <c r="I75" s="81"/>
      <c r="J75" s="79"/>
      <c r="L75" s="115"/>
    </row>
    <row r="76" spans="1:15" ht="20.85" customHeight="1">
      <c r="B76" s="114" t="s">
        <v>60</v>
      </c>
      <c r="D76" s="114"/>
      <c r="E76" s="77">
        <v>14</v>
      </c>
      <c r="F76" s="110"/>
      <c r="G76" s="81">
        <v>1699636</v>
      </c>
      <c r="H76" s="79"/>
      <c r="I76" s="78">
        <v>1699379</v>
      </c>
      <c r="J76" s="115"/>
      <c r="K76" s="78">
        <v>1699636</v>
      </c>
      <c r="L76" s="115"/>
      <c r="M76" s="78">
        <v>1699379</v>
      </c>
      <c r="O76" s="78"/>
    </row>
    <row r="77" spans="1:15" ht="20.85" customHeight="1">
      <c r="A77" s="114" t="s">
        <v>61</v>
      </c>
      <c r="B77" s="114"/>
      <c r="C77" s="114"/>
      <c r="D77" s="114"/>
      <c r="E77" s="77"/>
      <c r="F77" s="110"/>
      <c r="H77" s="115"/>
      <c r="I77" s="82"/>
      <c r="J77" s="82"/>
      <c r="L77" s="82"/>
      <c r="M77" s="82"/>
    </row>
    <row r="78" spans="1:15" ht="20.85" customHeight="1">
      <c r="A78" s="114"/>
      <c r="B78" s="114" t="s">
        <v>21</v>
      </c>
      <c r="C78" s="114"/>
      <c r="D78" s="114"/>
      <c r="E78" s="77">
        <v>14</v>
      </c>
      <c r="F78" s="110"/>
      <c r="G78" s="78">
        <v>2491646</v>
      </c>
      <c r="H78" s="115"/>
      <c r="I78" s="78">
        <v>2441605</v>
      </c>
      <c r="J78" s="115"/>
      <c r="K78" s="78">
        <v>1068289</v>
      </c>
      <c r="L78" s="115"/>
      <c r="M78" s="78">
        <v>860395</v>
      </c>
    </row>
    <row r="79" spans="1:15" ht="20.85" customHeight="1">
      <c r="A79" s="114" t="s">
        <v>62</v>
      </c>
      <c r="B79" s="114"/>
      <c r="C79" s="114"/>
      <c r="D79" s="114"/>
      <c r="E79" s="77"/>
      <c r="F79" s="110"/>
      <c r="H79" s="79"/>
      <c r="J79" s="79"/>
      <c r="L79" s="115"/>
    </row>
    <row r="80" spans="1:15" ht="20.85" customHeight="1">
      <c r="A80" s="117"/>
      <c r="B80" s="114" t="s">
        <v>63</v>
      </c>
      <c r="C80" s="114"/>
      <c r="D80" s="114"/>
      <c r="E80" s="77">
        <v>15</v>
      </c>
      <c r="F80" s="110"/>
      <c r="G80" s="78">
        <v>102912</v>
      </c>
      <c r="H80" s="79"/>
      <c r="I80" s="78">
        <v>52492</v>
      </c>
      <c r="J80" s="115"/>
      <c r="K80" s="78">
        <v>7752</v>
      </c>
      <c r="L80" s="115"/>
      <c r="M80" s="78">
        <v>7131</v>
      </c>
    </row>
    <row r="81" spans="1:15" ht="20.85" customHeight="1">
      <c r="A81" s="82" t="s">
        <v>64</v>
      </c>
      <c r="B81" s="114"/>
      <c r="D81" s="114"/>
      <c r="E81" s="77"/>
      <c r="F81" s="110"/>
      <c r="G81" s="81">
        <v>11355871</v>
      </c>
      <c r="H81" s="79"/>
      <c r="I81" s="78">
        <v>10210692</v>
      </c>
      <c r="J81" s="115"/>
      <c r="K81" s="78">
        <v>8032723</v>
      </c>
      <c r="L81" s="115"/>
      <c r="M81" s="78">
        <v>7156165</v>
      </c>
    </row>
    <row r="82" spans="1:15" ht="20.85" customHeight="1">
      <c r="A82" s="82" t="s">
        <v>65</v>
      </c>
      <c r="B82" s="114"/>
      <c r="D82" s="114"/>
      <c r="E82" s="77"/>
      <c r="F82" s="110"/>
      <c r="G82" s="81">
        <v>343191</v>
      </c>
      <c r="H82" s="79"/>
      <c r="I82" s="78">
        <v>367263</v>
      </c>
      <c r="J82" s="115"/>
      <c r="K82" s="78" t="s">
        <v>66</v>
      </c>
      <c r="L82" s="115"/>
      <c r="M82" s="78">
        <v>0</v>
      </c>
    </row>
    <row r="83" spans="1:15" ht="20.85" customHeight="1">
      <c r="A83" s="114" t="s">
        <v>67</v>
      </c>
      <c r="B83" s="114"/>
      <c r="C83" s="114"/>
      <c r="D83" s="114"/>
      <c r="E83" s="114"/>
      <c r="F83" s="110"/>
      <c r="G83" s="81">
        <v>338412</v>
      </c>
      <c r="I83" s="78">
        <v>126765</v>
      </c>
      <c r="J83" s="115"/>
      <c r="K83" s="78">
        <v>148090</v>
      </c>
      <c r="L83" s="115"/>
      <c r="M83" s="78">
        <v>44735</v>
      </c>
      <c r="O83" s="78"/>
    </row>
    <row r="84" spans="1:15" ht="20.85" customHeight="1">
      <c r="A84" s="114" t="s">
        <v>68</v>
      </c>
      <c r="B84" s="114"/>
      <c r="C84" s="114"/>
      <c r="D84" s="114"/>
      <c r="E84" s="114"/>
      <c r="F84" s="110"/>
      <c r="G84" s="131">
        <v>177836</v>
      </c>
      <c r="I84" s="87">
        <v>178364</v>
      </c>
      <c r="K84" s="87">
        <v>36253</v>
      </c>
      <c r="M84" s="87">
        <v>24164</v>
      </c>
      <c r="O84" s="78"/>
    </row>
    <row r="85" spans="1:15" ht="6" customHeight="1">
      <c r="A85" s="108"/>
      <c r="B85" s="109"/>
      <c r="C85" s="109"/>
      <c r="D85" s="109"/>
      <c r="E85" s="114"/>
      <c r="F85" s="110"/>
    </row>
    <row r="86" spans="1:15" ht="20.85" customHeight="1">
      <c r="A86" s="112" t="s">
        <v>69</v>
      </c>
      <c r="B86" s="114"/>
      <c r="C86" s="114"/>
      <c r="D86" s="114"/>
      <c r="E86" s="112"/>
      <c r="F86" s="110"/>
      <c r="G86" s="87">
        <f>SUM(G72:G84)</f>
        <v>20399030</v>
      </c>
      <c r="I86" s="87">
        <f>SUM(I72:I84)</f>
        <v>19553698</v>
      </c>
      <c r="K86" s="87">
        <f>SUM(K72:K84)</f>
        <v>11926662</v>
      </c>
      <c r="M86" s="87">
        <f>SUM(M72:M84)</f>
        <v>11337709</v>
      </c>
    </row>
    <row r="87" spans="1:15" ht="20.85" customHeight="1">
      <c r="A87" s="114"/>
      <c r="B87" s="114"/>
      <c r="C87" s="114"/>
      <c r="D87" s="114"/>
      <c r="E87" s="114"/>
      <c r="F87" s="110"/>
    </row>
    <row r="88" spans="1:15" ht="20.85" customHeight="1">
      <c r="A88" s="112" t="s">
        <v>70</v>
      </c>
      <c r="B88" s="114"/>
      <c r="C88" s="114"/>
      <c r="D88" s="114"/>
      <c r="E88" s="114"/>
      <c r="F88" s="110"/>
    </row>
    <row r="89" spans="1:15" ht="6" customHeight="1">
      <c r="A89" s="108"/>
      <c r="B89" s="109"/>
      <c r="C89" s="109"/>
      <c r="D89" s="109"/>
      <c r="E89" s="109"/>
      <c r="F89" s="110"/>
    </row>
    <row r="90" spans="1:15" ht="20.85" customHeight="1">
      <c r="A90" s="114" t="s">
        <v>71</v>
      </c>
      <c r="B90" s="114"/>
      <c r="C90" s="114"/>
      <c r="D90" s="114"/>
      <c r="E90" s="77">
        <v>14</v>
      </c>
      <c r="F90" s="110"/>
      <c r="G90" s="81">
        <v>1249583</v>
      </c>
      <c r="H90" s="115"/>
      <c r="I90" s="78">
        <v>1249462</v>
      </c>
      <c r="J90" s="115"/>
      <c r="K90" s="78">
        <v>1249583</v>
      </c>
      <c r="L90" s="115"/>
      <c r="M90" s="78">
        <v>1249462</v>
      </c>
      <c r="O90" s="78"/>
    </row>
    <row r="91" spans="1:15" ht="20.85" customHeight="1">
      <c r="A91" s="114" t="s">
        <v>72</v>
      </c>
      <c r="B91" s="114"/>
      <c r="C91" s="114"/>
      <c r="D91" s="114"/>
      <c r="E91" s="77">
        <v>14</v>
      </c>
      <c r="F91" s="110"/>
      <c r="G91" s="81">
        <v>14230003</v>
      </c>
      <c r="H91" s="115"/>
      <c r="I91" s="78">
        <v>10476563</v>
      </c>
      <c r="J91" s="115"/>
      <c r="K91" s="78">
        <v>5952763</v>
      </c>
      <c r="L91" s="115"/>
      <c r="M91" s="78">
        <v>5544605</v>
      </c>
    </row>
    <row r="92" spans="1:15" ht="20.85" customHeight="1">
      <c r="A92" s="114" t="s">
        <v>73</v>
      </c>
      <c r="B92" s="114"/>
      <c r="C92" s="114"/>
      <c r="D92" s="114"/>
      <c r="E92" s="77">
        <v>15</v>
      </c>
      <c r="F92" s="110"/>
      <c r="G92" s="81">
        <v>1031019</v>
      </c>
      <c r="H92" s="115"/>
      <c r="I92" s="78">
        <v>1040087</v>
      </c>
      <c r="J92" s="115"/>
      <c r="K92" s="78">
        <v>18772</v>
      </c>
      <c r="L92" s="115"/>
      <c r="M92" s="78">
        <v>18519</v>
      </c>
    </row>
    <row r="93" spans="1:15" ht="20.85" customHeight="1">
      <c r="A93" s="114" t="s">
        <v>74</v>
      </c>
      <c r="B93" s="114"/>
      <c r="C93" s="114"/>
      <c r="D93" s="114"/>
      <c r="E93" s="77"/>
      <c r="F93" s="110"/>
      <c r="G93" s="81">
        <v>2544644</v>
      </c>
      <c r="H93" s="115"/>
      <c r="I93" s="78">
        <v>2601558</v>
      </c>
      <c r="J93" s="115"/>
      <c r="K93" s="78">
        <v>1364560</v>
      </c>
      <c r="L93" s="115"/>
      <c r="M93" s="78">
        <v>1389100</v>
      </c>
    </row>
    <row r="94" spans="1:15" ht="20.85" customHeight="1">
      <c r="A94" s="114" t="s">
        <v>75</v>
      </c>
      <c r="B94" s="114"/>
      <c r="C94" s="114"/>
      <c r="D94" s="114"/>
      <c r="E94" s="77"/>
      <c r="F94" s="110"/>
      <c r="G94" s="81">
        <v>98395</v>
      </c>
      <c r="H94" s="115"/>
      <c r="I94" s="78">
        <v>93564</v>
      </c>
      <c r="J94" s="115"/>
      <c r="K94" s="78">
        <v>40958</v>
      </c>
      <c r="L94" s="115"/>
      <c r="M94" s="78">
        <v>38703</v>
      </c>
    </row>
    <row r="95" spans="1:15" ht="20.85" customHeight="1">
      <c r="A95" s="114" t="s">
        <v>76</v>
      </c>
      <c r="B95" s="114"/>
      <c r="C95" s="114"/>
      <c r="D95" s="114"/>
      <c r="E95" s="77"/>
      <c r="F95" s="110"/>
      <c r="G95" s="81">
        <v>229884</v>
      </c>
      <c r="H95" s="115"/>
      <c r="I95" s="78">
        <v>246008</v>
      </c>
      <c r="J95" s="115"/>
      <c r="K95" s="78">
        <v>0</v>
      </c>
      <c r="L95" s="115"/>
      <c r="M95" s="78">
        <v>0</v>
      </c>
    </row>
    <row r="96" spans="1:15" ht="20.85" customHeight="1">
      <c r="A96" s="114" t="s">
        <v>77</v>
      </c>
      <c r="B96" s="114"/>
      <c r="C96" s="114"/>
      <c r="D96" s="114"/>
      <c r="E96" s="77">
        <v>16</v>
      </c>
      <c r="F96" s="110"/>
      <c r="G96" s="81">
        <v>887051</v>
      </c>
      <c r="H96" s="115"/>
      <c r="I96" s="78">
        <v>881716</v>
      </c>
      <c r="J96" s="115"/>
      <c r="K96" s="78">
        <v>428497</v>
      </c>
      <c r="L96" s="115"/>
      <c r="M96" s="78">
        <v>428497</v>
      </c>
    </row>
    <row r="97" spans="1:15" ht="20.85" customHeight="1">
      <c r="A97" s="114" t="s">
        <v>78</v>
      </c>
      <c r="B97" s="114"/>
      <c r="C97" s="114"/>
      <c r="D97" s="114"/>
      <c r="E97" s="114"/>
      <c r="F97" s="110"/>
      <c r="G97" s="78">
        <v>517627</v>
      </c>
      <c r="H97" s="115"/>
      <c r="I97" s="78">
        <v>535121</v>
      </c>
      <c r="J97" s="115"/>
      <c r="K97" s="78">
        <v>0</v>
      </c>
      <c r="L97" s="115"/>
      <c r="M97" s="78">
        <v>0</v>
      </c>
      <c r="O97" s="78"/>
    </row>
    <row r="98" spans="1:15" ht="20.85" customHeight="1">
      <c r="A98" s="114" t="s">
        <v>79</v>
      </c>
      <c r="B98" s="114"/>
      <c r="C98" s="114"/>
      <c r="D98" s="114"/>
      <c r="E98" s="114"/>
      <c r="F98" s="110"/>
      <c r="G98" s="131">
        <v>200515</v>
      </c>
      <c r="H98" s="115"/>
      <c r="I98" s="87">
        <v>175015</v>
      </c>
      <c r="K98" s="87">
        <v>101703</v>
      </c>
      <c r="M98" s="87">
        <v>74434</v>
      </c>
      <c r="O98" s="78"/>
    </row>
    <row r="99" spans="1:15" ht="6" customHeight="1">
      <c r="A99" s="108"/>
      <c r="B99" s="109"/>
      <c r="C99" s="109"/>
      <c r="D99" s="109"/>
      <c r="E99" s="109"/>
      <c r="F99" s="110"/>
    </row>
    <row r="100" spans="1:15" ht="20.85" customHeight="1">
      <c r="A100" s="112" t="s">
        <v>80</v>
      </c>
      <c r="B100" s="114"/>
      <c r="C100" s="114"/>
      <c r="D100" s="114"/>
      <c r="E100" s="112"/>
      <c r="F100" s="110"/>
      <c r="G100" s="87">
        <f>SUM(G90:G98)</f>
        <v>20988721</v>
      </c>
      <c r="I100" s="87">
        <f>SUM(I90:I98)</f>
        <v>17299094</v>
      </c>
      <c r="K100" s="87">
        <f>SUM(K90:K98)</f>
        <v>9156836</v>
      </c>
      <c r="M100" s="87">
        <f>SUM(M90:M98)</f>
        <v>8743320</v>
      </c>
    </row>
    <row r="101" spans="1:15" ht="6" customHeight="1">
      <c r="A101" s="108"/>
      <c r="B101" s="109"/>
      <c r="C101" s="109"/>
      <c r="D101" s="109"/>
      <c r="E101" s="109"/>
      <c r="F101" s="110"/>
    </row>
    <row r="102" spans="1:15" ht="20.85" customHeight="1">
      <c r="A102" s="112" t="s">
        <v>81</v>
      </c>
      <c r="B102" s="114"/>
      <c r="C102" s="114"/>
      <c r="D102" s="114"/>
      <c r="E102" s="114"/>
      <c r="F102" s="110"/>
      <c r="G102" s="87">
        <f>G86+G100</f>
        <v>41387751</v>
      </c>
      <c r="I102" s="87">
        <f>I86+I100</f>
        <v>36852792</v>
      </c>
      <c r="K102" s="87">
        <f>K86+K100</f>
        <v>21083498</v>
      </c>
      <c r="M102" s="87">
        <f>M86+M100</f>
        <v>20081029</v>
      </c>
    </row>
    <row r="103" spans="1:15" ht="20.85" customHeight="1">
      <c r="A103" s="112"/>
      <c r="B103" s="114"/>
      <c r="C103" s="114"/>
      <c r="D103" s="114"/>
      <c r="E103" s="113"/>
      <c r="F103" s="110"/>
    </row>
    <row r="104" spans="1:15" ht="20.85" customHeight="1">
      <c r="A104" s="112"/>
      <c r="B104" s="114"/>
      <c r="C104" s="114"/>
      <c r="D104" s="114"/>
      <c r="E104" s="113"/>
      <c r="F104" s="110"/>
    </row>
    <row r="105" spans="1:15" ht="20.85" customHeight="1">
      <c r="A105" s="112"/>
      <c r="B105" s="114"/>
      <c r="C105" s="114"/>
      <c r="D105" s="114"/>
      <c r="E105" s="113"/>
      <c r="F105" s="110"/>
    </row>
    <row r="106" spans="1:15" ht="20.85" customHeight="1">
      <c r="A106" s="112"/>
      <c r="B106" s="114"/>
      <c r="C106" s="114"/>
      <c r="D106" s="114"/>
      <c r="E106" s="113"/>
      <c r="F106" s="110"/>
    </row>
    <row r="107" spans="1:15" ht="20.85" customHeight="1">
      <c r="A107" s="112"/>
      <c r="B107" s="114"/>
      <c r="C107" s="114"/>
      <c r="D107" s="114"/>
      <c r="E107" s="113"/>
      <c r="F107" s="110"/>
    </row>
    <row r="108" spans="1:15" ht="24" customHeight="1">
      <c r="A108" s="112"/>
      <c r="B108" s="114"/>
      <c r="C108" s="114"/>
      <c r="D108" s="114"/>
      <c r="E108" s="113"/>
      <c r="F108" s="110"/>
    </row>
    <row r="109" spans="1:15" ht="21.95" customHeight="1">
      <c r="A109" s="132" t="str">
        <f>A57</f>
        <v>หมายเหตุประกอบข้อมูลทางการเงินเป็นส่วนหนึ่งของข้อมูลทางการเงินระหว่างกาลนี้</v>
      </c>
      <c r="B109" s="132"/>
      <c r="C109" s="132"/>
      <c r="D109" s="132"/>
      <c r="E109" s="133"/>
      <c r="F109" s="133"/>
      <c r="G109" s="131"/>
      <c r="H109" s="134"/>
      <c r="I109" s="131"/>
      <c r="J109" s="134"/>
      <c r="K109" s="131"/>
      <c r="L109" s="134"/>
      <c r="M109" s="131"/>
    </row>
    <row r="110" spans="1:15" ht="19.350000000000001" customHeight="1">
      <c r="A110" s="76" t="s">
        <v>0</v>
      </c>
      <c r="B110" s="108"/>
      <c r="C110" s="108"/>
      <c r="D110" s="108"/>
      <c r="E110" s="110"/>
      <c r="F110" s="110"/>
      <c r="G110" s="125"/>
      <c r="H110" s="80"/>
      <c r="I110" s="125"/>
      <c r="J110" s="80"/>
      <c r="K110" s="125"/>
      <c r="L110" s="80"/>
      <c r="M110" s="83"/>
    </row>
    <row r="111" spans="1:15" ht="19.350000000000001" customHeight="1">
      <c r="A111" s="108" t="s">
        <v>52</v>
      </c>
      <c r="B111" s="108"/>
      <c r="C111" s="108"/>
      <c r="D111" s="108"/>
      <c r="E111" s="110"/>
      <c r="F111" s="110"/>
      <c r="G111" s="83"/>
      <c r="H111" s="80"/>
      <c r="I111" s="83"/>
      <c r="J111" s="80"/>
      <c r="K111" s="83"/>
      <c r="L111" s="80"/>
      <c r="M111" s="83"/>
    </row>
    <row r="112" spans="1:15" ht="19.350000000000001" customHeight="1">
      <c r="A112" s="84" t="s">
        <v>2</v>
      </c>
      <c r="B112" s="126"/>
      <c r="C112" s="126"/>
      <c r="D112" s="126"/>
      <c r="E112" s="123"/>
      <c r="F112" s="123"/>
      <c r="G112" s="90"/>
      <c r="H112" s="89"/>
      <c r="I112" s="90"/>
      <c r="J112" s="89"/>
      <c r="K112" s="90"/>
      <c r="L112" s="89"/>
      <c r="M112" s="90"/>
    </row>
    <row r="113" spans="1:13" ht="20.85" customHeight="1">
      <c r="A113" s="127"/>
      <c r="B113" s="127"/>
      <c r="C113" s="127"/>
      <c r="D113" s="127"/>
      <c r="E113" s="128"/>
      <c r="F113" s="128"/>
      <c r="G113" s="93"/>
      <c r="H113" s="94"/>
      <c r="I113" s="93"/>
      <c r="J113" s="94"/>
      <c r="K113" s="93"/>
      <c r="L113" s="94"/>
      <c r="M113" s="93"/>
    </row>
    <row r="114" spans="1:13" ht="20.85" customHeight="1">
      <c r="A114" s="108"/>
      <c r="B114" s="108"/>
      <c r="C114" s="108"/>
      <c r="D114" s="108"/>
      <c r="E114" s="110"/>
      <c r="F114" s="110"/>
      <c r="G114" s="95" t="s">
        <v>3</v>
      </c>
      <c r="H114" s="95"/>
      <c r="I114" s="95"/>
      <c r="J114" s="96"/>
      <c r="K114" s="97" t="s">
        <v>4</v>
      </c>
      <c r="L114" s="97"/>
      <c r="M114" s="97"/>
    </row>
    <row r="115" spans="1:13" ht="20.85" customHeight="1">
      <c r="A115" s="108"/>
      <c r="B115" s="108"/>
      <c r="C115" s="108"/>
      <c r="D115" s="108"/>
      <c r="E115" s="110"/>
      <c r="F115" s="110"/>
      <c r="G115" s="98" t="s">
        <v>5</v>
      </c>
      <c r="H115" s="99"/>
      <c r="I115" s="98" t="s">
        <v>6</v>
      </c>
      <c r="J115" s="100"/>
      <c r="K115" s="98" t="s">
        <v>5</v>
      </c>
      <c r="L115" s="99"/>
      <c r="M115" s="98" t="s">
        <v>6</v>
      </c>
    </row>
    <row r="116" spans="1:13" ht="20.85" customHeight="1">
      <c r="A116" s="108"/>
      <c r="B116" s="108"/>
      <c r="C116" s="108"/>
      <c r="D116" s="108"/>
      <c r="E116" s="110"/>
      <c r="F116" s="110"/>
      <c r="G116" s="101" t="s">
        <v>7</v>
      </c>
      <c r="H116" s="102"/>
      <c r="I116" s="101" t="s">
        <v>8</v>
      </c>
      <c r="J116" s="103"/>
      <c r="K116" s="101" t="s">
        <v>7</v>
      </c>
      <c r="L116" s="102"/>
      <c r="M116" s="101" t="s">
        <v>8</v>
      </c>
    </row>
    <row r="117" spans="1:13" ht="20.85" customHeight="1">
      <c r="A117" s="114"/>
      <c r="B117" s="114"/>
      <c r="C117" s="114"/>
      <c r="D117" s="114"/>
      <c r="E117" s="114"/>
      <c r="F117" s="114"/>
      <c r="G117" s="101" t="s">
        <v>9</v>
      </c>
      <c r="H117" s="105"/>
      <c r="I117" s="101" t="s">
        <v>10</v>
      </c>
      <c r="J117" s="101"/>
      <c r="K117" s="101" t="s">
        <v>9</v>
      </c>
      <c r="L117" s="105"/>
      <c r="M117" s="101" t="s">
        <v>10</v>
      </c>
    </row>
    <row r="118" spans="1:13" ht="20.85" customHeight="1">
      <c r="A118" s="114"/>
      <c r="B118" s="114"/>
      <c r="C118" s="114"/>
      <c r="D118" s="114"/>
      <c r="E118" s="135"/>
      <c r="F118" s="114"/>
      <c r="G118" s="107" t="s">
        <v>12</v>
      </c>
      <c r="H118" s="105"/>
      <c r="I118" s="107" t="s">
        <v>12</v>
      </c>
      <c r="J118" s="105"/>
      <c r="K118" s="107" t="s">
        <v>12</v>
      </c>
      <c r="L118" s="105"/>
      <c r="M118" s="107" t="s">
        <v>12</v>
      </c>
    </row>
    <row r="119" spans="1:13" ht="20.85" customHeight="1">
      <c r="A119" s="108"/>
      <c r="B119" s="109"/>
      <c r="C119" s="109"/>
      <c r="D119" s="109"/>
      <c r="E119" s="114"/>
      <c r="F119" s="110"/>
    </row>
    <row r="120" spans="1:13" ht="20.85" customHeight="1">
      <c r="A120" s="112" t="s">
        <v>82</v>
      </c>
      <c r="B120" s="114"/>
      <c r="C120" s="114"/>
      <c r="D120" s="114"/>
      <c r="E120" s="114"/>
      <c r="F120" s="110"/>
      <c r="G120" s="136"/>
      <c r="H120" s="105"/>
      <c r="I120" s="136"/>
      <c r="J120" s="105"/>
      <c r="K120" s="136"/>
      <c r="L120" s="105"/>
      <c r="M120" s="136"/>
    </row>
    <row r="121" spans="1:13" ht="6" customHeight="1">
      <c r="A121" s="108"/>
      <c r="B121" s="109"/>
      <c r="C121" s="109"/>
      <c r="D121" s="109"/>
      <c r="E121" s="109"/>
      <c r="F121" s="110"/>
    </row>
    <row r="122" spans="1:13" ht="20.85" customHeight="1">
      <c r="A122" s="112" t="s">
        <v>83</v>
      </c>
      <c r="B122" s="114"/>
      <c r="C122" s="114"/>
      <c r="D122" s="114"/>
      <c r="E122" s="114"/>
      <c r="F122" s="110"/>
    </row>
    <row r="123" spans="1:13" ht="6" customHeight="1">
      <c r="A123" s="108"/>
      <c r="B123" s="109"/>
      <c r="C123" s="109"/>
      <c r="D123" s="109"/>
      <c r="E123" s="109"/>
      <c r="F123" s="110"/>
    </row>
    <row r="124" spans="1:13" ht="20.85" customHeight="1">
      <c r="A124" s="114" t="s">
        <v>84</v>
      </c>
      <c r="B124" s="114"/>
      <c r="C124" s="114"/>
      <c r="D124" s="114"/>
      <c r="E124" s="114"/>
      <c r="F124" s="110"/>
    </row>
    <row r="125" spans="1:13" ht="20.85" customHeight="1">
      <c r="A125" s="114"/>
      <c r="B125" s="114" t="s">
        <v>85</v>
      </c>
      <c r="C125" s="114"/>
      <c r="D125" s="114"/>
      <c r="E125" s="114"/>
      <c r="F125" s="110"/>
    </row>
    <row r="126" spans="1:13" ht="20.85" customHeight="1">
      <c r="A126" s="114"/>
      <c r="B126" s="114"/>
      <c r="C126" s="114" t="s">
        <v>86</v>
      </c>
      <c r="D126" s="114"/>
      <c r="E126" s="114"/>
      <c r="F126" s="110"/>
    </row>
    <row r="127" spans="1:13" ht="20.85" customHeight="1" thickBot="1">
      <c r="A127" s="114"/>
      <c r="B127" s="114"/>
      <c r="C127" s="114"/>
      <c r="D127" s="114" t="s">
        <v>87</v>
      </c>
      <c r="E127" s="114"/>
      <c r="F127" s="110"/>
      <c r="G127" s="137">
        <v>1150000</v>
      </c>
      <c r="I127" s="137">
        <v>1150000</v>
      </c>
      <c r="K127" s="137">
        <v>1150000</v>
      </c>
      <c r="M127" s="137">
        <v>1150000</v>
      </c>
    </row>
    <row r="128" spans="1:13" ht="6" customHeight="1" thickTop="1">
      <c r="A128" s="108"/>
      <c r="B128" s="109"/>
      <c r="C128" s="109"/>
      <c r="D128" s="109"/>
      <c r="F128" s="110"/>
      <c r="G128" s="136"/>
      <c r="I128" s="136"/>
      <c r="K128" s="136"/>
      <c r="M128" s="136"/>
    </row>
    <row r="129" spans="1:13" ht="20.85" customHeight="1">
      <c r="A129" s="114"/>
      <c r="B129" s="114" t="s">
        <v>88</v>
      </c>
      <c r="C129" s="114"/>
      <c r="D129" s="114"/>
      <c r="E129" s="114"/>
      <c r="F129" s="110"/>
      <c r="G129" s="81"/>
      <c r="I129" s="81"/>
      <c r="K129" s="81"/>
      <c r="M129" s="81"/>
    </row>
    <row r="130" spans="1:13" ht="20.85" customHeight="1">
      <c r="A130" s="114"/>
      <c r="B130" s="114"/>
      <c r="C130" s="114" t="s">
        <v>86</v>
      </c>
      <c r="E130" s="114"/>
      <c r="F130" s="110"/>
      <c r="G130" s="81"/>
      <c r="I130" s="81"/>
      <c r="K130" s="81"/>
      <c r="L130" s="79"/>
      <c r="M130" s="81"/>
    </row>
    <row r="131" spans="1:13" ht="20.85" customHeight="1">
      <c r="A131" s="114"/>
      <c r="B131" s="114"/>
      <c r="C131" s="114"/>
      <c r="D131" s="114" t="s">
        <v>89</v>
      </c>
      <c r="E131" s="114"/>
      <c r="F131" s="110"/>
      <c r="G131" s="78">
        <v>1150000</v>
      </c>
      <c r="H131" s="115"/>
      <c r="I131" s="78">
        <v>1150000</v>
      </c>
      <c r="J131" s="115"/>
      <c r="K131" s="78">
        <v>1150000</v>
      </c>
      <c r="L131" s="115"/>
      <c r="M131" s="78">
        <v>1150000</v>
      </c>
    </row>
    <row r="132" spans="1:13" ht="20.85" customHeight="1">
      <c r="A132" s="114" t="s">
        <v>90</v>
      </c>
      <c r="B132" s="114"/>
      <c r="C132" s="114"/>
      <c r="D132" s="114"/>
      <c r="E132" s="114"/>
      <c r="F132" s="110"/>
      <c r="G132" s="78">
        <v>1070000</v>
      </c>
      <c r="H132" s="115"/>
      <c r="I132" s="78">
        <v>1070000</v>
      </c>
      <c r="J132" s="115"/>
      <c r="K132" s="78">
        <v>1070000</v>
      </c>
      <c r="L132" s="115"/>
      <c r="M132" s="78">
        <v>1070000</v>
      </c>
    </row>
    <row r="133" spans="1:13" ht="20.85" customHeight="1">
      <c r="A133" s="114" t="s">
        <v>91</v>
      </c>
      <c r="B133" s="114"/>
      <c r="C133" s="114"/>
      <c r="D133" s="114"/>
      <c r="E133" s="114"/>
      <c r="F133" s="110"/>
      <c r="G133" s="78">
        <v>1361408</v>
      </c>
      <c r="H133" s="115"/>
      <c r="I133" s="78">
        <v>1358402</v>
      </c>
      <c r="J133" s="115"/>
      <c r="K133" s="78">
        <v>0</v>
      </c>
      <c r="L133" s="115"/>
      <c r="M133" s="78">
        <v>0</v>
      </c>
    </row>
    <row r="134" spans="1:13" ht="20.85" customHeight="1">
      <c r="A134" s="114" t="s">
        <v>92</v>
      </c>
      <c r="B134" s="114"/>
      <c r="C134" s="114"/>
      <c r="D134" s="114"/>
      <c r="E134" s="114"/>
      <c r="F134" s="110"/>
      <c r="H134" s="115"/>
      <c r="J134" s="115"/>
      <c r="L134" s="115"/>
    </row>
    <row r="135" spans="1:13" ht="20.85" customHeight="1">
      <c r="A135" s="114"/>
      <c r="B135" s="114" t="s">
        <v>93</v>
      </c>
      <c r="C135" s="114"/>
      <c r="D135" s="114"/>
      <c r="E135" s="114"/>
      <c r="F135" s="110"/>
      <c r="G135" s="78">
        <v>115000</v>
      </c>
      <c r="H135" s="115"/>
      <c r="I135" s="78">
        <v>115000</v>
      </c>
      <c r="J135" s="115"/>
      <c r="K135" s="78">
        <v>115000</v>
      </c>
      <c r="L135" s="115"/>
      <c r="M135" s="78">
        <v>115000</v>
      </c>
    </row>
    <row r="136" spans="1:13" ht="20.85" customHeight="1">
      <c r="A136" s="114"/>
      <c r="B136" s="114" t="s">
        <v>94</v>
      </c>
      <c r="C136" s="114"/>
      <c r="D136" s="114"/>
      <c r="E136" s="114"/>
      <c r="F136" s="110"/>
      <c r="G136" s="78">
        <v>19366605</v>
      </c>
      <c r="H136" s="115"/>
      <c r="I136" s="78">
        <v>19030004</v>
      </c>
      <c r="J136" s="115"/>
      <c r="K136" s="78">
        <v>10310224</v>
      </c>
      <c r="L136" s="115"/>
      <c r="M136" s="78">
        <v>9647837</v>
      </c>
    </row>
    <row r="137" spans="1:13" ht="20.85" customHeight="1">
      <c r="A137" s="114" t="s">
        <v>95</v>
      </c>
      <c r="B137" s="114"/>
      <c r="C137" s="114"/>
      <c r="D137" s="114"/>
      <c r="E137" s="114"/>
      <c r="F137" s="110"/>
      <c r="G137" s="131">
        <v>-1023821</v>
      </c>
      <c r="H137" s="115"/>
      <c r="I137" s="131">
        <v>-738986</v>
      </c>
      <c r="K137" s="131">
        <v>0</v>
      </c>
      <c r="M137" s="131">
        <v>0</v>
      </c>
    </row>
    <row r="138" spans="1:13" ht="6" customHeight="1">
      <c r="A138" s="108"/>
      <c r="B138" s="109"/>
      <c r="C138" s="109"/>
      <c r="D138" s="109"/>
      <c r="E138" s="109"/>
      <c r="F138" s="110"/>
    </row>
    <row r="139" spans="1:13" ht="20.85" customHeight="1">
      <c r="A139" s="112" t="s">
        <v>96</v>
      </c>
      <c r="B139" s="114"/>
      <c r="C139" s="114"/>
      <c r="D139" s="114"/>
      <c r="E139" s="114"/>
      <c r="F139" s="110"/>
      <c r="G139" s="78">
        <f>SUM(G131:G137)</f>
        <v>22039192</v>
      </c>
      <c r="I139" s="78">
        <f>SUM(I131:I137)</f>
        <v>21984420</v>
      </c>
      <c r="K139" s="78">
        <f>SUM(K131:K137)</f>
        <v>12645224</v>
      </c>
      <c r="M139" s="78">
        <f>SUM(M131:M137)</f>
        <v>11982837</v>
      </c>
    </row>
    <row r="140" spans="1:13" ht="20.85" customHeight="1">
      <c r="A140" s="114" t="s">
        <v>97</v>
      </c>
      <c r="E140" s="114"/>
      <c r="F140" s="110"/>
      <c r="G140" s="131">
        <v>6080031</v>
      </c>
      <c r="H140" s="115"/>
      <c r="I140" s="131">
        <v>6103703</v>
      </c>
      <c r="K140" s="131">
        <v>0</v>
      </c>
      <c r="M140" s="131">
        <v>0</v>
      </c>
    </row>
    <row r="141" spans="1:13" ht="6" customHeight="1">
      <c r="A141" s="114"/>
      <c r="B141" s="114"/>
      <c r="C141" s="114"/>
      <c r="D141" s="114"/>
      <c r="E141" s="114"/>
      <c r="F141" s="110"/>
    </row>
    <row r="142" spans="1:13" ht="20.85" customHeight="1">
      <c r="A142" s="112" t="s">
        <v>98</v>
      </c>
      <c r="B142" s="114"/>
      <c r="C142" s="114"/>
      <c r="D142" s="114"/>
      <c r="E142" s="114"/>
      <c r="F142" s="110"/>
      <c r="G142" s="131">
        <f>SUM(G139:G140)</f>
        <v>28119223</v>
      </c>
      <c r="I142" s="131">
        <f>SUM(I139:I140)</f>
        <v>28088123</v>
      </c>
      <c r="K142" s="131">
        <f>SUM(K139:K140)</f>
        <v>12645224</v>
      </c>
      <c r="M142" s="131">
        <f>SUM(M139:M140)</f>
        <v>11982837</v>
      </c>
    </row>
    <row r="143" spans="1:13" ht="6" customHeight="1">
      <c r="A143" s="112"/>
      <c r="B143" s="114"/>
      <c r="C143" s="114"/>
      <c r="D143" s="114"/>
      <c r="E143" s="114"/>
      <c r="F143" s="110"/>
    </row>
    <row r="144" spans="1:13" ht="20.85" customHeight="1" thickBot="1">
      <c r="A144" s="112" t="s">
        <v>99</v>
      </c>
      <c r="B144" s="114"/>
      <c r="C144" s="114"/>
      <c r="D144" s="114"/>
      <c r="E144" s="114"/>
      <c r="F144" s="110"/>
      <c r="G144" s="138">
        <f>G142+G102</f>
        <v>69506974</v>
      </c>
      <c r="I144" s="138">
        <f>I142+I102</f>
        <v>64940915</v>
      </c>
      <c r="K144" s="138">
        <f>K142+K102</f>
        <v>33728722</v>
      </c>
      <c r="M144" s="138">
        <f>M142+M102</f>
        <v>32063866</v>
      </c>
    </row>
    <row r="145" spans="1:13" ht="20.85" customHeight="1" thickTop="1">
      <c r="A145" s="112"/>
      <c r="B145" s="114"/>
      <c r="C145" s="114"/>
      <c r="D145" s="114"/>
      <c r="E145" s="113"/>
      <c r="F145" s="110"/>
      <c r="H145" s="82"/>
      <c r="J145" s="82"/>
      <c r="L145" s="82"/>
    </row>
    <row r="146" spans="1:13" ht="20.85" customHeight="1">
      <c r="A146" s="114"/>
      <c r="B146" s="114"/>
      <c r="C146" s="114"/>
      <c r="D146" s="114"/>
      <c r="E146" s="113"/>
      <c r="F146" s="110"/>
      <c r="L146" s="82"/>
      <c r="M146" s="82"/>
    </row>
    <row r="147" spans="1:13" ht="20.85" customHeight="1">
      <c r="A147" s="114"/>
      <c r="B147" s="114"/>
      <c r="C147" s="114"/>
      <c r="D147" s="114"/>
      <c r="E147" s="113"/>
      <c r="F147" s="110"/>
    </row>
    <row r="148" spans="1:13" ht="20.85" customHeight="1">
      <c r="A148" s="114"/>
      <c r="B148" s="114"/>
      <c r="C148" s="114"/>
      <c r="D148" s="114"/>
      <c r="E148" s="113"/>
      <c r="F148" s="110"/>
    </row>
    <row r="149" spans="1:13" ht="20.85" customHeight="1">
      <c r="A149" s="114"/>
      <c r="B149" s="114"/>
      <c r="C149" s="114"/>
      <c r="D149" s="114"/>
      <c r="E149" s="113"/>
      <c r="F149" s="110"/>
    </row>
    <row r="150" spans="1:13" ht="20.85" customHeight="1">
      <c r="A150" s="114"/>
      <c r="B150" s="114"/>
      <c r="C150" s="114"/>
      <c r="D150" s="114"/>
      <c r="E150" s="113"/>
      <c r="F150" s="110"/>
    </row>
    <row r="151" spans="1:13" ht="20.85" customHeight="1">
      <c r="A151" s="114"/>
      <c r="B151" s="114"/>
      <c r="C151" s="114"/>
      <c r="D151" s="114"/>
      <c r="E151" s="113"/>
      <c r="F151" s="110"/>
    </row>
    <row r="152" spans="1:13" ht="20.85" customHeight="1">
      <c r="A152" s="112"/>
      <c r="B152" s="114"/>
      <c r="C152" s="114"/>
      <c r="D152" s="114"/>
      <c r="E152" s="113"/>
      <c r="F152" s="110"/>
    </row>
    <row r="153" spans="1:13" ht="20.85" customHeight="1">
      <c r="A153" s="112"/>
      <c r="B153" s="114"/>
      <c r="C153" s="114"/>
      <c r="D153" s="114"/>
      <c r="E153" s="113"/>
      <c r="F153" s="110"/>
    </row>
    <row r="154" spans="1:13" ht="12" customHeight="1">
      <c r="A154" s="112"/>
      <c r="B154" s="114"/>
      <c r="C154" s="114"/>
      <c r="D154" s="114"/>
      <c r="E154" s="113"/>
      <c r="F154" s="110"/>
    </row>
    <row r="155" spans="1:13" ht="20.85" customHeight="1">
      <c r="A155" s="112"/>
      <c r="B155" s="114"/>
      <c r="C155" s="114"/>
      <c r="D155" s="114"/>
      <c r="E155" s="113"/>
      <c r="F155" s="110"/>
    </row>
    <row r="156" spans="1:13" ht="20.85" customHeight="1">
      <c r="A156" s="112"/>
      <c r="B156" s="114"/>
      <c r="C156" s="114"/>
      <c r="D156" s="114"/>
      <c r="E156" s="113"/>
      <c r="F156" s="110"/>
    </row>
    <row r="157" spans="1:13" ht="20.85" customHeight="1">
      <c r="A157" s="112"/>
      <c r="B157" s="114"/>
      <c r="C157" s="114"/>
      <c r="D157" s="114"/>
      <c r="E157" s="113"/>
      <c r="F157" s="110"/>
    </row>
    <row r="158" spans="1:13" ht="20.85" customHeight="1">
      <c r="A158" s="112"/>
      <c r="B158" s="114"/>
      <c r="C158" s="114"/>
      <c r="D158" s="114"/>
      <c r="E158" s="113"/>
      <c r="F158" s="110"/>
    </row>
    <row r="159" spans="1:13" ht="24" customHeight="1">
      <c r="A159" s="112"/>
      <c r="B159" s="114"/>
      <c r="C159" s="114"/>
      <c r="D159" s="114"/>
      <c r="E159" s="113"/>
      <c r="F159" s="110"/>
    </row>
    <row r="160" spans="1:13" ht="23.25" customHeight="1">
      <c r="A160" s="112"/>
      <c r="B160" s="114"/>
      <c r="C160" s="114"/>
      <c r="D160" s="114"/>
      <c r="E160" s="113"/>
      <c r="F160" s="110"/>
    </row>
    <row r="161" spans="1:13" ht="6" customHeight="1">
      <c r="A161" s="112"/>
      <c r="B161" s="114"/>
      <c r="C161" s="114"/>
      <c r="D161" s="114"/>
      <c r="E161" s="113"/>
      <c r="F161" s="110"/>
    </row>
    <row r="162" spans="1:13" ht="21.95" customHeight="1">
      <c r="A162" s="121" t="str">
        <f>A109</f>
        <v>หมายเหตุประกอบข้อมูลทางการเงินเป็นส่วนหนึ่งของข้อมูลทางการเงินระหว่างกาลนี้</v>
      </c>
      <c r="B162" s="139"/>
      <c r="C162" s="139"/>
      <c r="D162" s="139"/>
      <c r="E162" s="140"/>
      <c r="F162" s="140"/>
      <c r="G162" s="141"/>
      <c r="H162" s="142"/>
      <c r="I162" s="141"/>
      <c r="J162" s="143"/>
      <c r="K162" s="141"/>
      <c r="L162" s="142"/>
      <c r="M162" s="141"/>
    </row>
  </sheetData>
  <mergeCells count="7">
    <mergeCell ref="G114:I114"/>
    <mergeCell ref="K114:M114"/>
    <mergeCell ref="G5:I5"/>
    <mergeCell ref="K5:M5"/>
    <mergeCell ref="A55:M55"/>
    <mergeCell ref="G62:I62"/>
    <mergeCell ref="K62:M62"/>
  </mergeCells>
  <pageMargins left="0.8" right="0.5" top="0.5" bottom="0.6" header="0.49" footer="0.4"/>
  <pageSetup paperSize="9" scale="80" firstPageNumber="2" fitToHeight="0" orientation="portrait" useFirstPageNumber="1" horizontalDpi="1200" verticalDpi="1200" r:id="rId1"/>
  <headerFooter>
    <oddFooter>&amp;R&amp;"Browallia New,Regular"&amp;13&amp;P</oddFooter>
  </headerFooter>
  <rowBreaks count="2" manualBreakCount="2">
    <brk id="57" max="16383" man="1"/>
    <brk id="10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D11BF-2DC7-4EF6-B9C8-099455131DA0}">
  <dimension ref="A1:P120"/>
  <sheetViews>
    <sheetView zoomScaleNormal="100" zoomScaleSheetLayoutView="90" workbookViewId="0">
      <selection activeCell="F16" sqref="F16"/>
    </sheetView>
  </sheetViews>
  <sheetFormatPr defaultColWidth="10.42578125" defaultRowHeight="20.100000000000001" customHeight="1"/>
  <cols>
    <col min="1" max="1" width="1.42578125" style="17" customWidth="1"/>
    <col min="2" max="2" width="11.42578125" style="17" customWidth="1"/>
    <col min="3" max="3" width="26.85546875" style="17" customWidth="1"/>
    <col min="4" max="4" width="8.42578125" style="13" customWidth="1"/>
    <col min="5" max="5" width="0.7109375" style="17" customWidth="1"/>
    <col min="6" max="6" width="13.28515625" style="18" customWidth="1"/>
    <col min="7" max="7" width="0.7109375" style="54" customWidth="1"/>
    <col min="8" max="8" width="13.7109375" style="18" customWidth="1"/>
    <col min="9" max="9" width="0.7109375" style="54" customWidth="1"/>
    <col min="10" max="10" width="13.7109375" style="6" customWidth="1"/>
    <col min="11" max="11" width="0.7109375" style="54" customWidth="1"/>
    <col min="12" max="12" width="13.7109375" style="6" customWidth="1"/>
    <col min="13" max="13" width="10.42578125" style="17"/>
    <col min="14" max="14" width="14.42578125" style="55" customWidth="1"/>
    <col min="15" max="15" width="15.28515625" style="55" customWidth="1"/>
    <col min="16" max="16384" width="10.42578125" style="17"/>
  </cols>
  <sheetData>
    <row r="1" spans="1:16" ht="20.100000000000001" customHeight="1">
      <c r="A1" s="12" t="s">
        <v>0</v>
      </c>
      <c r="B1" s="144"/>
      <c r="C1" s="144"/>
      <c r="D1" s="145"/>
      <c r="E1" s="144"/>
    </row>
    <row r="2" spans="1:16" ht="20.100000000000001" customHeight="1">
      <c r="A2" s="144" t="s">
        <v>100</v>
      </c>
      <c r="B2" s="144"/>
      <c r="C2" s="144"/>
      <c r="D2" s="145"/>
      <c r="E2" s="144"/>
    </row>
    <row r="3" spans="1:16" ht="20.100000000000001" customHeight="1">
      <c r="A3" s="19" t="s">
        <v>101</v>
      </c>
      <c r="B3" s="19"/>
      <c r="C3" s="19"/>
      <c r="D3" s="146"/>
      <c r="E3" s="19"/>
      <c r="F3" s="31"/>
      <c r="G3" s="147"/>
      <c r="H3" s="31"/>
      <c r="I3" s="147"/>
      <c r="J3" s="148"/>
      <c r="K3" s="147"/>
      <c r="L3" s="148"/>
    </row>
    <row r="4" spans="1:16" ht="20.100000000000001" customHeight="1">
      <c r="A4" s="144"/>
      <c r="B4" s="144"/>
      <c r="C4" s="144"/>
      <c r="D4" s="145"/>
      <c r="E4" s="144"/>
      <c r="F4" s="149"/>
      <c r="G4" s="150"/>
      <c r="H4" s="149"/>
      <c r="I4" s="150"/>
      <c r="J4" s="151"/>
      <c r="K4" s="150"/>
      <c r="L4" s="151"/>
    </row>
    <row r="5" spans="1:16" ht="20.100000000000001" customHeight="1">
      <c r="A5" s="152"/>
      <c r="B5" s="152"/>
      <c r="C5" s="152"/>
      <c r="D5" s="145"/>
      <c r="E5" s="153"/>
      <c r="F5" s="68" t="s">
        <v>3</v>
      </c>
      <c r="G5" s="68"/>
      <c r="H5" s="68"/>
      <c r="I5" s="7"/>
      <c r="J5" s="69" t="s">
        <v>4</v>
      </c>
      <c r="K5" s="69"/>
      <c r="L5" s="69"/>
    </row>
    <row r="6" spans="1:16" ht="20.100000000000001" customHeight="1">
      <c r="A6" s="152"/>
      <c r="B6" s="152"/>
      <c r="C6" s="152"/>
      <c r="D6" s="145"/>
      <c r="E6" s="153"/>
      <c r="F6" s="6" t="s">
        <v>9</v>
      </c>
      <c r="G6" s="7"/>
      <c r="H6" s="6" t="s">
        <v>10</v>
      </c>
      <c r="I6" s="7"/>
      <c r="J6" s="6" t="s">
        <v>9</v>
      </c>
      <c r="K6" s="7"/>
      <c r="L6" s="6" t="s">
        <v>10</v>
      </c>
    </row>
    <row r="7" spans="1:16" ht="20.100000000000001" customHeight="1">
      <c r="A7" s="152"/>
      <c r="B7" s="152"/>
      <c r="C7" s="152"/>
      <c r="D7" s="154" t="s">
        <v>11</v>
      </c>
      <c r="E7" s="153"/>
      <c r="F7" s="148" t="s">
        <v>12</v>
      </c>
      <c r="G7" s="7"/>
      <c r="H7" s="148" t="s">
        <v>12</v>
      </c>
      <c r="I7" s="7"/>
      <c r="J7" s="148" t="s">
        <v>12</v>
      </c>
      <c r="K7" s="7"/>
      <c r="L7" s="148" t="s">
        <v>12</v>
      </c>
    </row>
    <row r="8" spans="1:16" ht="20.100000000000001" customHeight="1">
      <c r="A8" s="153" t="s">
        <v>102</v>
      </c>
      <c r="B8" s="153"/>
      <c r="C8" s="152"/>
      <c r="D8" s="145"/>
      <c r="E8" s="152"/>
    </row>
    <row r="9" spans="1:16" ht="6" customHeight="1">
      <c r="A9" s="153"/>
      <c r="B9" s="153"/>
      <c r="C9" s="152"/>
      <c r="D9" s="145"/>
      <c r="E9" s="152"/>
    </row>
    <row r="10" spans="1:16" ht="20.100000000000001" customHeight="1">
      <c r="A10" s="152" t="s">
        <v>103</v>
      </c>
      <c r="B10" s="152"/>
      <c r="C10" s="152"/>
      <c r="D10" s="65"/>
      <c r="E10" s="152"/>
      <c r="F10" s="18">
        <v>954688</v>
      </c>
      <c r="H10" s="18">
        <v>982903</v>
      </c>
      <c r="J10" s="18">
        <v>3087</v>
      </c>
      <c r="L10" s="18">
        <v>285175</v>
      </c>
      <c r="P10" s="24"/>
    </row>
    <row r="11" spans="1:16" ht="20.100000000000001" customHeight="1">
      <c r="A11" s="152" t="s">
        <v>104</v>
      </c>
      <c r="B11" s="152"/>
      <c r="C11" s="152"/>
      <c r="D11" s="65"/>
      <c r="E11" s="152"/>
      <c r="F11" s="18">
        <v>1111056</v>
      </c>
      <c r="H11" s="18">
        <v>1423791</v>
      </c>
      <c r="J11" s="18">
        <v>0</v>
      </c>
      <c r="L11" s="18">
        <v>0</v>
      </c>
      <c r="P11" s="24"/>
    </row>
    <row r="12" spans="1:16" ht="20.100000000000001" customHeight="1">
      <c r="A12" s="152" t="s">
        <v>105</v>
      </c>
      <c r="B12" s="152"/>
      <c r="C12" s="152"/>
      <c r="D12" s="65"/>
      <c r="E12" s="152"/>
      <c r="F12" s="18">
        <v>256250</v>
      </c>
      <c r="H12" s="18">
        <v>240304</v>
      </c>
      <c r="J12" s="18">
        <v>38396</v>
      </c>
      <c r="L12" s="18">
        <v>37991</v>
      </c>
      <c r="P12" s="24"/>
    </row>
    <row r="13" spans="1:16" ht="20.100000000000001" customHeight="1">
      <c r="A13" s="152" t="s">
        <v>106</v>
      </c>
      <c r="B13" s="152"/>
      <c r="C13" s="152"/>
      <c r="D13" s="65"/>
      <c r="E13" s="152"/>
      <c r="F13" s="18">
        <v>0</v>
      </c>
      <c r="H13" s="18">
        <v>0</v>
      </c>
      <c r="J13" s="18">
        <v>703302</v>
      </c>
      <c r="L13" s="18">
        <v>426050</v>
      </c>
      <c r="P13" s="24"/>
    </row>
    <row r="14" spans="1:16" ht="20.100000000000001" customHeight="1">
      <c r="A14" s="17" t="s">
        <v>107</v>
      </c>
      <c r="B14" s="153"/>
      <c r="C14" s="152"/>
      <c r="D14" s="65"/>
      <c r="E14" s="152"/>
      <c r="F14" s="18">
        <v>24968</v>
      </c>
      <c r="H14" s="18">
        <v>21674</v>
      </c>
      <c r="J14" s="18">
        <v>29873</v>
      </c>
      <c r="L14" s="18">
        <v>27580</v>
      </c>
    </row>
    <row r="15" spans="1:16" ht="20.100000000000001" customHeight="1">
      <c r="A15" s="17" t="s">
        <v>108</v>
      </c>
      <c r="B15" s="153"/>
      <c r="C15" s="152"/>
      <c r="D15" s="65">
        <v>20</v>
      </c>
      <c r="E15" s="152"/>
      <c r="F15" s="18">
        <v>0</v>
      </c>
      <c r="H15" s="18">
        <v>0</v>
      </c>
      <c r="J15" s="18">
        <v>287500</v>
      </c>
      <c r="L15" s="18">
        <v>0</v>
      </c>
      <c r="M15" s="55"/>
    </row>
    <row r="16" spans="1:16" ht="20.100000000000001" customHeight="1">
      <c r="A16" s="152" t="s">
        <v>109</v>
      </c>
      <c r="B16" s="153"/>
      <c r="C16" s="152"/>
      <c r="D16" s="65"/>
      <c r="E16" s="152"/>
      <c r="F16" s="31">
        <v>28399</v>
      </c>
      <c r="H16" s="31">
        <v>45339</v>
      </c>
      <c r="J16" s="31">
        <v>26215</v>
      </c>
      <c r="L16" s="31">
        <v>39143</v>
      </c>
    </row>
    <row r="17" spans="1:16" ht="6" customHeight="1">
      <c r="A17" s="153"/>
      <c r="B17" s="153"/>
      <c r="C17" s="152"/>
      <c r="D17" s="65"/>
      <c r="E17" s="152"/>
      <c r="J17" s="18"/>
      <c r="L17" s="18"/>
    </row>
    <row r="18" spans="1:16" ht="20.100000000000001" customHeight="1">
      <c r="A18" s="153" t="s">
        <v>110</v>
      </c>
      <c r="B18" s="153"/>
      <c r="C18" s="152"/>
      <c r="D18" s="65"/>
      <c r="E18" s="152"/>
      <c r="F18" s="31">
        <f>SUM(F10:F16)</f>
        <v>2375361</v>
      </c>
      <c r="H18" s="31">
        <f>SUM(H10:H16)</f>
        <v>2714011</v>
      </c>
      <c r="J18" s="31">
        <f>SUM(J10:J16)</f>
        <v>1088373</v>
      </c>
      <c r="L18" s="31">
        <f>SUM(L10:L16)</f>
        <v>815939</v>
      </c>
    </row>
    <row r="19" spans="1:16" ht="6.75" customHeight="1">
      <c r="A19" s="153"/>
      <c r="B19" s="153"/>
      <c r="C19" s="152"/>
      <c r="D19" s="65"/>
      <c r="E19" s="152"/>
      <c r="J19" s="18"/>
      <c r="L19" s="18"/>
    </row>
    <row r="20" spans="1:16" ht="20.100000000000001" customHeight="1">
      <c r="A20" s="153" t="s">
        <v>111</v>
      </c>
      <c r="B20" s="153"/>
      <c r="C20" s="152"/>
      <c r="D20" s="65"/>
      <c r="E20" s="152"/>
      <c r="J20" s="155"/>
      <c r="L20" s="155"/>
    </row>
    <row r="21" spans="1:16" ht="6" customHeight="1">
      <c r="A21" s="153"/>
      <c r="B21" s="153"/>
      <c r="C21" s="152"/>
      <c r="D21" s="65"/>
      <c r="E21" s="152"/>
      <c r="J21" s="18"/>
      <c r="L21" s="18"/>
    </row>
    <row r="22" spans="1:16" ht="20.100000000000001" customHeight="1">
      <c r="A22" s="152" t="s">
        <v>112</v>
      </c>
      <c r="B22" s="152"/>
      <c r="C22" s="152"/>
      <c r="D22" s="65"/>
      <c r="E22" s="152"/>
      <c r="F22" s="18">
        <v>-507223</v>
      </c>
      <c r="H22" s="18">
        <v>-559557</v>
      </c>
      <c r="J22" s="18">
        <v>-1388</v>
      </c>
      <c r="L22" s="18">
        <v>-94771</v>
      </c>
      <c r="P22" s="24"/>
    </row>
    <row r="23" spans="1:16" ht="20.100000000000001" customHeight="1">
      <c r="A23" s="152" t="s">
        <v>113</v>
      </c>
      <c r="B23" s="152"/>
      <c r="C23" s="152"/>
      <c r="D23" s="65"/>
      <c r="E23" s="152"/>
      <c r="F23" s="18">
        <v>-888762</v>
      </c>
      <c r="H23" s="18">
        <v>-1197875</v>
      </c>
      <c r="J23" s="18">
        <v>0</v>
      </c>
      <c r="L23" s="18">
        <v>0</v>
      </c>
      <c r="P23" s="24"/>
    </row>
    <row r="24" spans="1:16" ht="20.100000000000001" customHeight="1">
      <c r="A24" s="152" t="s">
        <v>114</v>
      </c>
      <c r="B24" s="152"/>
      <c r="C24" s="152"/>
      <c r="D24" s="65"/>
      <c r="E24" s="152"/>
      <c r="F24" s="18">
        <v>-56762</v>
      </c>
      <c r="H24" s="18">
        <v>-54891</v>
      </c>
      <c r="J24" s="18">
        <v>-4183</v>
      </c>
      <c r="L24" s="18">
        <v>-3938</v>
      </c>
      <c r="P24" s="24"/>
    </row>
    <row r="25" spans="1:16" ht="20.100000000000001" customHeight="1">
      <c r="A25" s="152" t="s">
        <v>115</v>
      </c>
      <c r="B25" s="153"/>
      <c r="C25" s="152"/>
      <c r="D25" s="65"/>
      <c r="E25" s="152"/>
      <c r="F25" s="18">
        <v>-67145</v>
      </c>
      <c r="H25" s="18">
        <v>-72706</v>
      </c>
      <c r="J25" s="18">
        <v>-9703</v>
      </c>
      <c r="L25" s="18">
        <v>-19949</v>
      </c>
    </row>
    <row r="26" spans="1:16" ht="20.100000000000001" customHeight="1">
      <c r="A26" s="152" t="s">
        <v>116</v>
      </c>
      <c r="B26" s="153"/>
      <c r="C26" s="152"/>
      <c r="D26" s="65"/>
      <c r="E26" s="152"/>
      <c r="F26" s="18">
        <v>-299653</v>
      </c>
      <c r="H26" s="18">
        <v>-311346</v>
      </c>
      <c r="J26" s="18">
        <v>-136963</v>
      </c>
      <c r="L26" s="18">
        <v>-130244</v>
      </c>
    </row>
    <row r="27" spans="1:16" ht="20.100000000000001" customHeight="1">
      <c r="A27" s="152" t="s">
        <v>142</v>
      </c>
      <c r="B27" s="153"/>
      <c r="C27" s="152"/>
      <c r="D27" s="65"/>
      <c r="E27" s="152"/>
      <c r="F27" s="31">
        <v>-111708</v>
      </c>
      <c r="H27" s="31">
        <v>-38945</v>
      </c>
      <c r="J27" s="31">
        <v>-2065</v>
      </c>
      <c r="L27" s="31">
        <v>2</v>
      </c>
    </row>
    <row r="28" spans="1:16" ht="6" customHeight="1">
      <c r="A28" s="153"/>
      <c r="B28" s="153"/>
      <c r="C28" s="152"/>
      <c r="D28" s="65"/>
      <c r="E28" s="152"/>
      <c r="J28" s="18"/>
      <c r="L28" s="18"/>
    </row>
    <row r="29" spans="1:16" ht="20.100000000000001" customHeight="1">
      <c r="A29" s="153" t="s">
        <v>117</v>
      </c>
      <c r="B29" s="153"/>
      <c r="C29" s="152"/>
      <c r="D29" s="65"/>
      <c r="E29" s="152"/>
      <c r="F29" s="31">
        <f>SUM(F22:F28)</f>
        <v>-1931253</v>
      </c>
      <c r="H29" s="31">
        <f>SUM(H22:H28)</f>
        <v>-2235320</v>
      </c>
      <c r="J29" s="31">
        <f>SUM(J22:J28)</f>
        <v>-154302</v>
      </c>
      <c r="L29" s="31">
        <f>SUM(L22:L28)</f>
        <v>-248900</v>
      </c>
    </row>
    <row r="30" spans="1:16" ht="6" customHeight="1">
      <c r="A30" s="153"/>
      <c r="B30" s="153"/>
      <c r="C30" s="152"/>
      <c r="D30" s="65"/>
      <c r="E30" s="152"/>
      <c r="J30" s="18"/>
      <c r="L30" s="18"/>
    </row>
    <row r="31" spans="1:16" ht="20.100000000000001" customHeight="1">
      <c r="A31" s="153" t="s">
        <v>118</v>
      </c>
      <c r="B31" s="153"/>
      <c r="C31" s="152"/>
      <c r="D31" s="65"/>
      <c r="E31" s="152"/>
      <c r="F31" s="18">
        <f>F18+F29</f>
        <v>444108</v>
      </c>
      <c r="H31" s="18">
        <f>H18+H29</f>
        <v>478691</v>
      </c>
      <c r="J31" s="18">
        <f>J18+J29</f>
        <v>934071</v>
      </c>
      <c r="L31" s="18">
        <f>L18+L29</f>
        <v>567039</v>
      </c>
    </row>
    <row r="32" spans="1:16" ht="6" customHeight="1">
      <c r="A32" s="153"/>
      <c r="B32" s="153"/>
      <c r="C32" s="152"/>
      <c r="D32" s="65"/>
      <c r="E32" s="152"/>
      <c r="J32" s="18"/>
      <c r="L32" s="18"/>
    </row>
    <row r="33" spans="1:12" ht="20.100000000000001" customHeight="1">
      <c r="A33" s="152" t="s">
        <v>119</v>
      </c>
      <c r="B33" s="153"/>
      <c r="C33" s="152"/>
      <c r="D33" s="65"/>
      <c r="E33" s="152"/>
      <c r="F33" s="31">
        <v>240702</v>
      </c>
      <c r="H33" s="31">
        <v>258080</v>
      </c>
      <c r="J33" s="31">
        <v>0</v>
      </c>
      <c r="L33" s="31">
        <v>0</v>
      </c>
    </row>
    <row r="34" spans="1:12" ht="7.5" customHeight="1">
      <c r="A34" s="153"/>
      <c r="B34" s="153"/>
      <c r="C34" s="153"/>
      <c r="D34" s="145"/>
      <c r="E34" s="153"/>
      <c r="J34" s="18"/>
      <c r="L34" s="18"/>
    </row>
    <row r="35" spans="1:12" ht="20.100000000000001" customHeight="1">
      <c r="A35" s="153" t="s">
        <v>120</v>
      </c>
      <c r="B35" s="153"/>
      <c r="C35" s="153"/>
      <c r="D35" s="145"/>
      <c r="E35" s="153"/>
      <c r="F35" s="18">
        <f>F31+F33</f>
        <v>684810</v>
      </c>
      <c r="H35" s="18">
        <f>H31+H33</f>
        <v>736771</v>
      </c>
      <c r="J35" s="18">
        <f>J31+J33</f>
        <v>934071</v>
      </c>
      <c r="L35" s="18">
        <f>L31+L33</f>
        <v>567039</v>
      </c>
    </row>
    <row r="36" spans="1:12" ht="7.5" customHeight="1">
      <c r="A36" s="153"/>
      <c r="B36" s="153"/>
      <c r="C36" s="153"/>
      <c r="D36" s="145"/>
      <c r="E36" s="153"/>
      <c r="J36" s="18"/>
      <c r="L36" s="18"/>
    </row>
    <row r="37" spans="1:12" ht="20.100000000000001" customHeight="1">
      <c r="A37" s="17" t="s">
        <v>121</v>
      </c>
      <c r="B37" s="152"/>
      <c r="C37" s="152"/>
      <c r="D37" s="65"/>
      <c r="E37" s="152"/>
      <c r="F37" s="31">
        <v>-168976</v>
      </c>
      <c r="H37" s="31">
        <v>-168567</v>
      </c>
      <c r="J37" s="31">
        <v>-90031</v>
      </c>
      <c r="L37" s="31">
        <v>-95067</v>
      </c>
    </row>
    <row r="38" spans="1:12" ht="4.5" customHeight="1"/>
    <row r="39" spans="1:12" ht="20.100000000000001" customHeight="1">
      <c r="A39" s="153" t="s">
        <v>122</v>
      </c>
      <c r="B39" s="153"/>
      <c r="C39" s="152"/>
      <c r="D39" s="65"/>
      <c r="E39" s="152"/>
      <c r="F39" s="18">
        <f>SUM(F35:F37)</f>
        <v>515834</v>
      </c>
      <c r="H39" s="18">
        <f>SUM(H35:H37)</f>
        <v>568204</v>
      </c>
      <c r="J39" s="18">
        <f>SUM(J35:J37)</f>
        <v>844040</v>
      </c>
      <c r="L39" s="18">
        <f>SUM(L35:L37)</f>
        <v>471972</v>
      </c>
    </row>
    <row r="40" spans="1:12" ht="6" customHeight="1">
      <c r="A40" s="153"/>
      <c r="B40" s="153"/>
      <c r="C40" s="152"/>
      <c r="D40" s="65"/>
      <c r="E40" s="152"/>
      <c r="J40" s="18"/>
      <c r="L40" s="18"/>
    </row>
    <row r="41" spans="1:12" ht="20.100000000000001" customHeight="1">
      <c r="A41" s="152" t="s">
        <v>123</v>
      </c>
      <c r="B41" s="152"/>
      <c r="C41" s="152"/>
      <c r="D41" s="156"/>
      <c r="E41" s="152"/>
      <c r="F41" s="31">
        <v>-245810</v>
      </c>
      <c r="H41" s="31">
        <v>-164281</v>
      </c>
      <c r="J41" s="31">
        <v>-26417</v>
      </c>
      <c r="L41" s="31">
        <v>-6621</v>
      </c>
    </row>
    <row r="42" spans="1:12" ht="6" customHeight="1">
      <c r="A42" s="152"/>
      <c r="B42" s="152"/>
      <c r="C42" s="152"/>
      <c r="D42" s="65"/>
      <c r="E42" s="152"/>
      <c r="J42" s="18"/>
      <c r="L42" s="18"/>
    </row>
    <row r="43" spans="1:12" ht="20.100000000000001" customHeight="1">
      <c r="A43" s="153" t="s">
        <v>124</v>
      </c>
      <c r="B43" s="153"/>
      <c r="C43" s="153"/>
      <c r="D43" s="145"/>
      <c r="E43" s="153"/>
      <c r="F43" s="31">
        <f>SUM(F39:F41)</f>
        <v>270024</v>
      </c>
      <c r="H43" s="31">
        <f>SUM(H39:H41)</f>
        <v>403923</v>
      </c>
      <c r="J43" s="31">
        <f>SUM(J39:J41)</f>
        <v>817623</v>
      </c>
      <c r="L43" s="31">
        <f>SUM(L39:L41)</f>
        <v>465351</v>
      </c>
    </row>
    <row r="44" spans="1:12" ht="22.5" customHeight="1">
      <c r="A44" s="153"/>
      <c r="B44" s="153"/>
      <c r="C44" s="153"/>
      <c r="D44" s="145"/>
      <c r="E44" s="153"/>
      <c r="F44" s="157"/>
      <c r="G44" s="158"/>
      <c r="H44" s="157"/>
      <c r="J44" s="18"/>
      <c r="L44" s="18"/>
    </row>
    <row r="45" spans="1:12" ht="22.5" customHeight="1">
      <c r="A45" s="153"/>
      <c r="B45" s="153"/>
      <c r="C45" s="153"/>
      <c r="D45" s="145"/>
      <c r="E45" s="153"/>
      <c r="F45" s="157"/>
      <c r="G45" s="158"/>
      <c r="H45" s="157"/>
      <c r="J45" s="18"/>
      <c r="L45" s="18"/>
    </row>
    <row r="46" spans="1:12" ht="16.5" customHeight="1">
      <c r="A46" s="153"/>
      <c r="B46" s="153"/>
      <c r="C46" s="153"/>
      <c r="D46" s="145"/>
      <c r="E46" s="153"/>
      <c r="F46" s="157"/>
      <c r="G46" s="158"/>
      <c r="H46" s="157"/>
      <c r="J46" s="18"/>
      <c r="L46" s="18"/>
    </row>
    <row r="47" spans="1:12" ht="16.5" customHeight="1">
      <c r="A47" s="153"/>
      <c r="B47" s="153"/>
      <c r="C47" s="153"/>
      <c r="D47" s="145"/>
      <c r="E47" s="153"/>
      <c r="F47" s="157"/>
      <c r="G47" s="158"/>
      <c r="H47" s="157"/>
      <c r="J47" s="18"/>
      <c r="L47" s="18"/>
    </row>
    <row r="48" spans="1:12" ht="16.5" customHeight="1">
      <c r="A48" s="153"/>
      <c r="B48" s="153"/>
      <c r="C48" s="153"/>
      <c r="D48" s="145"/>
      <c r="E48" s="153"/>
      <c r="F48" s="157"/>
      <c r="G48" s="158"/>
      <c r="H48" s="157"/>
      <c r="J48" s="18"/>
      <c r="L48" s="18"/>
    </row>
    <row r="49" spans="1:12" ht="16.5" customHeight="1">
      <c r="A49" s="153"/>
      <c r="B49" s="153"/>
      <c r="C49" s="153"/>
      <c r="D49" s="145"/>
      <c r="E49" s="153"/>
      <c r="F49" s="157"/>
      <c r="G49" s="158"/>
      <c r="H49" s="157"/>
      <c r="J49" s="18"/>
      <c r="L49" s="18"/>
    </row>
    <row r="50" spans="1:12" ht="16.5" customHeight="1">
      <c r="A50" s="153"/>
      <c r="B50" s="153"/>
      <c r="C50" s="153"/>
      <c r="D50" s="145"/>
      <c r="E50" s="153"/>
      <c r="F50" s="157"/>
      <c r="G50" s="158"/>
      <c r="H50" s="157"/>
      <c r="J50" s="18"/>
      <c r="L50" s="18"/>
    </row>
    <row r="51" spans="1:12" ht="16.5" customHeight="1">
      <c r="A51" s="153"/>
      <c r="B51" s="153"/>
      <c r="C51" s="153"/>
      <c r="D51" s="145"/>
      <c r="E51" s="153"/>
      <c r="F51" s="157"/>
      <c r="G51" s="158"/>
      <c r="H51" s="157"/>
      <c r="J51" s="18"/>
      <c r="L51" s="18"/>
    </row>
    <row r="52" spans="1:12" ht="16.5" customHeight="1">
      <c r="A52" s="153"/>
      <c r="B52" s="153"/>
      <c r="C52" s="153"/>
      <c r="D52" s="145"/>
      <c r="E52" s="153"/>
      <c r="F52" s="157"/>
      <c r="G52" s="158"/>
      <c r="H52" s="157"/>
      <c r="J52" s="18"/>
      <c r="L52" s="18"/>
    </row>
    <row r="53" spans="1:12" ht="16.5" customHeight="1">
      <c r="A53" s="153"/>
      <c r="B53" s="153"/>
      <c r="C53" s="153"/>
      <c r="D53" s="145"/>
      <c r="E53" s="153"/>
      <c r="F53" s="157"/>
      <c r="G53" s="158"/>
      <c r="H53" s="157"/>
      <c r="J53" s="18"/>
      <c r="L53" s="18"/>
    </row>
    <row r="54" spans="1:12" ht="22.5" customHeight="1">
      <c r="A54" s="153"/>
      <c r="B54" s="153"/>
      <c r="C54" s="153"/>
      <c r="D54" s="145"/>
      <c r="E54" s="153"/>
      <c r="F54" s="157"/>
      <c r="G54" s="158"/>
      <c r="H54" s="157"/>
      <c r="J54" s="18"/>
      <c r="L54" s="18"/>
    </row>
    <row r="55" spans="1:12" ht="15.75" customHeight="1">
      <c r="A55" s="153"/>
      <c r="B55" s="153"/>
      <c r="C55" s="153"/>
      <c r="D55" s="145"/>
      <c r="E55" s="153"/>
      <c r="F55" s="157"/>
      <c r="G55" s="158"/>
      <c r="H55" s="157"/>
      <c r="J55" s="18"/>
      <c r="L55" s="18"/>
    </row>
    <row r="56" spans="1:12" ht="21.95" customHeight="1">
      <c r="A56" s="159" t="str">
        <f>'2-4'!A162</f>
        <v>หมายเหตุประกอบข้อมูลทางการเงินเป็นส่วนหนึ่งของข้อมูลทางการเงินระหว่างกาลนี้</v>
      </c>
      <c r="B56" s="160"/>
      <c r="C56" s="160"/>
      <c r="D56" s="146"/>
      <c r="E56" s="160"/>
      <c r="F56" s="31"/>
      <c r="G56" s="147"/>
      <c r="H56" s="31"/>
      <c r="I56" s="147"/>
      <c r="J56" s="31"/>
      <c r="K56" s="147"/>
      <c r="L56" s="31"/>
    </row>
    <row r="57" spans="1:12" ht="20.100000000000001" customHeight="1">
      <c r="A57" s="12" t="s">
        <v>0</v>
      </c>
      <c r="B57" s="144"/>
      <c r="C57" s="144"/>
      <c r="D57" s="145"/>
      <c r="E57" s="144"/>
      <c r="J57" s="18"/>
      <c r="L57" s="18"/>
    </row>
    <row r="58" spans="1:12" ht="20.100000000000001" customHeight="1">
      <c r="A58" s="144" t="s">
        <v>279</v>
      </c>
      <c r="B58" s="144"/>
      <c r="C58" s="144"/>
      <c r="D58" s="145"/>
      <c r="E58" s="144"/>
      <c r="J58" s="18"/>
      <c r="L58" s="18"/>
    </row>
    <row r="59" spans="1:12" ht="20.100000000000001" customHeight="1">
      <c r="A59" s="19" t="s">
        <v>101</v>
      </c>
      <c r="B59" s="19"/>
      <c r="C59" s="19"/>
      <c r="D59" s="146"/>
      <c r="E59" s="19"/>
      <c r="F59" s="31"/>
      <c r="G59" s="147"/>
      <c r="H59" s="31"/>
      <c r="I59" s="147"/>
      <c r="J59" s="31"/>
      <c r="K59" s="147"/>
      <c r="L59" s="31"/>
    </row>
    <row r="60" spans="1:12" ht="20.100000000000001" customHeight="1">
      <c r="A60" s="144"/>
      <c r="B60" s="144"/>
      <c r="C60" s="144"/>
      <c r="D60" s="145"/>
      <c r="E60" s="144"/>
      <c r="F60" s="149"/>
      <c r="G60" s="150"/>
      <c r="H60" s="149"/>
      <c r="I60" s="150"/>
      <c r="J60" s="149"/>
      <c r="K60" s="150"/>
      <c r="L60" s="149"/>
    </row>
    <row r="61" spans="1:12" ht="20.100000000000001" customHeight="1">
      <c r="A61" s="152"/>
      <c r="B61" s="152"/>
      <c r="C61" s="152"/>
      <c r="D61" s="145"/>
      <c r="E61" s="153"/>
      <c r="F61" s="70" t="s">
        <v>3</v>
      </c>
      <c r="G61" s="70"/>
      <c r="H61" s="70"/>
      <c r="I61" s="7"/>
      <c r="J61" s="70" t="s">
        <v>4</v>
      </c>
      <c r="K61" s="70"/>
      <c r="L61" s="70"/>
    </row>
    <row r="62" spans="1:12" ht="20.100000000000001" customHeight="1">
      <c r="A62" s="152"/>
      <c r="B62" s="152"/>
      <c r="C62" s="152"/>
      <c r="D62" s="145"/>
      <c r="E62" s="153"/>
      <c r="F62" s="6" t="s">
        <v>9</v>
      </c>
      <c r="G62" s="7"/>
      <c r="H62" s="6" t="s">
        <v>10</v>
      </c>
      <c r="I62" s="7"/>
      <c r="J62" s="6" t="s">
        <v>9</v>
      </c>
      <c r="K62" s="7"/>
      <c r="L62" s="6" t="s">
        <v>10</v>
      </c>
    </row>
    <row r="63" spans="1:12" ht="20.100000000000001" customHeight="1">
      <c r="A63" s="152"/>
      <c r="B63" s="152"/>
      <c r="C63" s="152"/>
      <c r="D63" s="145"/>
      <c r="E63" s="153"/>
      <c r="F63" s="148" t="s">
        <v>12</v>
      </c>
      <c r="G63" s="7"/>
      <c r="H63" s="148" t="s">
        <v>12</v>
      </c>
      <c r="I63" s="7"/>
      <c r="J63" s="148" t="s">
        <v>12</v>
      </c>
      <c r="K63" s="7"/>
      <c r="L63" s="148" t="s">
        <v>12</v>
      </c>
    </row>
    <row r="64" spans="1:12" ht="20.100000000000001" customHeight="1">
      <c r="A64" s="152"/>
      <c r="B64" s="152"/>
      <c r="C64" s="152"/>
      <c r="D64" s="145"/>
      <c r="E64" s="153"/>
      <c r="F64" s="6"/>
      <c r="G64" s="7"/>
      <c r="H64" s="6"/>
      <c r="I64" s="7"/>
      <c r="K64" s="7"/>
    </row>
    <row r="65" spans="1:12" ht="20.100000000000001" customHeight="1">
      <c r="A65" s="23" t="s">
        <v>125</v>
      </c>
      <c r="B65" s="53"/>
      <c r="C65" s="53"/>
      <c r="D65" s="145"/>
      <c r="E65" s="13"/>
      <c r="J65" s="18"/>
      <c r="L65" s="18"/>
    </row>
    <row r="66" spans="1:12" ht="20.100000000000001" customHeight="1">
      <c r="A66" s="17" t="s">
        <v>126</v>
      </c>
      <c r="B66" s="53"/>
      <c r="C66" s="53"/>
      <c r="E66" s="13"/>
      <c r="J66" s="18"/>
      <c r="L66" s="18"/>
    </row>
    <row r="67" spans="1:12" ht="20.100000000000001" customHeight="1">
      <c r="B67" s="17" t="s">
        <v>127</v>
      </c>
      <c r="C67" s="53"/>
      <c r="E67" s="13"/>
      <c r="J67" s="18"/>
      <c r="L67" s="18"/>
    </row>
    <row r="68" spans="1:12" ht="20.100000000000001" customHeight="1">
      <c r="A68" s="42" t="s">
        <v>128</v>
      </c>
      <c r="C68" s="56"/>
      <c r="E68" s="13"/>
      <c r="J68" s="18"/>
      <c r="L68" s="18"/>
    </row>
    <row r="69" spans="1:12" ht="20.100000000000001" customHeight="1">
      <c r="B69" s="17" t="s">
        <v>129</v>
      </c>
      <c r="C69" s="56"/>
      <c r="E69" s="13"/>
      <c r="F69" s="18">
        <v>5868</v>
      </c>
      <c r="H69" s="18">
        <v>24494</v>
      </c>
      <c r="J69" s="18">
        <v>0</v>
      </c>
      <c r="L69" s="18">
        <v>0</v>
      </c>
    </row>
    <row r="70" spans="1:12" ht="20.100000000000001" customHeight="1">
      <c r="A70" s="17" t="s">
        <v>130</v>
      </c>
      <c r="E70" s="13"/>
      <c r="J70" s="18"/>
      <c r="L70" s="18"/>
    </row>
    <row r="71" spans="1:12" ht="20.100000000000001" customHeight="1">
      <c r="B71" s="17" t="s">
        <v>131</v>
      </c>
      <c r="E71" s="13"/>
      <c r="F71" s="31">
        <v>-369247</v>
      </c>
      <c r="H71" s="57">
        <v>-95130</v>
      </c>
      <c r="J71" s="57">
        <v>0</v>
      </c>
      <c r="L71" s="57">
        <v>0</v>
      </c>
    </row>
    <row r="72" spans="1:12" ht="6" customHeight="1">
      <c r="E72" s="13"/>
      <c r="J72" s="18"/>
      <c r="L72" s="18"/>
    </row>
    <row r="73" spans="1:12" ht="20.100000000000001" customHeight="1">
      <c r="A73" s="23" t="s">
        <v>277</v>
      </c>
      <c r="C73" s="53"/>
      <c r="E73" s="13"/>
      <c r="J73" s="18"/>
      <c r="L73" s="18"/>
    </row>
    <row r="74" spans="1:12" ht="20.100000000000001" customHeight="1">
      <c r="B74" s="63" t="s">
        <v>133</v>
      </c>
      <c r="C74" s="53"/>
      <c r="E74" s="13"/>
      <c r="F74" s="57">
        <f>SUM(F66:F71)</f>
        <v>-363379</v>
      </c>
      <c r="H74" s="57">
        <f>SUM(H66:H71)</f>
        <v>-70636</v>
      </c>
      <c r="J74" s="57">
        <v>0</v>
      </c>
      <c r="L74" s="57">
        <f>SUM(L66:L71)</f>
        <v>0</v>
      </c>
    </row>
    <row r="75" spans="1:12" ht="6" customHeight="1">
      <c r="E75" s="13"/>
      <c r="J75" s="18"/>
      <c r="L75" s="18"/>
    </row>
    <row r="76" spans="1:12" ht="20.100000000000001" customHeight="1" thickBot="1">
      <c r="A76" s="23" t="s">
        <v>134</v>
      </c>
      <c r="C76" s="53"/>
      <c r="E76" s="13"/>
      <c r="F76" s="58">
        <f>F74+F43</f>
        <v>-93355</v>
      </c>
      <c r="H76" s="58">
        <f>H74+H43</f>
        <v>333287</v>
      </c>
      <c r="J76" s="58">
        <f>J74+J43</f>
        <v>817623</v>
      </c>
      <c r="L76" s="58">
        <f>L74+L43</f>
        <v>465351</v>
      </c>
    </row>
    <row r="77" spans="1:12" ht="19.5" thickTop="1">
      <c r="A77" s="23"/>
      <c r="C77" s="53"/>
      <c r="E77" s="13"/>
      <c r="J77" s="18"/>
      <c r="L77" s="18"/>
    </row>
    <row r="78" spans="1:12" ht="20.100000000000001" customHeight="1">
      <c r="A78" s="23" t="s">
        <v>135</v>
      </c>
      <c r="E78" s="13"/>
      <c r="J78" s="18"/>
      <c r="L78" s="18"/>
    </row>
    <row r="79" spans="1:12" ht="20.100000000000001" customHeight="1">
      <c r="A79" s="17" t="s">
        <v>136</v>
      </c>
      <c r="C79" s="53"/>
      <c r="E79" s="13"/>
      <c r="F79" s="18">
        <v>139867</v>
      </c>
      <c r="H79" s="18">
        <v>231166</v>
      </c>
      <c r="J79" s="18">
        <v>817623</v>
      </c>
      <c r="L79" s="18">
        <v>465351</v>
      </c>
    </row>
    <row r="80" spans="1:12" ht="20.100000000000001" customHeight="1">
      <c r="A80" s="17" t="s">
        <v>137</v>
      </c>
      <c r="C80" s="53"/>
      <c r="E80" s="13"/>
      <c r="F80" s="22">
        <v>130157</v>
      </c>
      <c r="H80" s="57">
        <v>172757</v>
      </c>
      <c r="J80" s="57">
        <v>0</v>
      </c>
      <c r="L80" s="57">
        <v>0</v>
      </c>
    </row>
    <row r="81" spans="1:12" ht="6" customHeight="1">
      <c r="C81" s="53"/>
      <c r="E81" s="13"/>
      <c r="J81" s="18"/>
      <c r="L81" s="18"/>
    </row>
    <row r="82" spans="1:12" ht="20.100000000000001" customHeight="1" thickBot="1">
      <c r="C82" s="53"/>
      <c r="E82" s="13"/>
      <c r="F82" s="59">
        <f>SUM(F79:F80)</f>
        <v>270024</v>
      </c>
      <c r="H82" s="59">
        <f>SUM(H79:H80)</f>
        <v>403923</v>
      </c>
      <c r="J82" s="59">
        <f>SUM(J79:J80)</f>
        <v>817623</v>
      </c>
      <c r="L82" s="59">
        <f>SUM(L79:L80)</f>
        <v>465351</v>
      </c>
    </row>
    <row r="83" spans="1:12" ht="19.5" thickTop="1">
      <c r="C83" s="53"/>
      <c r="E83" s="13"/>
      <c r="J83" s="18"/>
      <c r="L83" s="18"/>
    </row>
    <row r="84" spans="1:12" ht="20.100000000000001" customHeight="1">
      <c r="A84" s="23" t="s">
        <v>138</v>
      </c>
      <c r="E84" s="13"/>
      <c r="J84" s="18"/>
      <c r="L84" s="18"/>
    </row>
    <row r="85" spans="1:12" ht="20.100000000000001" customHeight="1">
      <c r="A85" s="17" t="s">
        <v>136</v>
      </c>
      <c r="C85" s="53"/>
      <c r="E85" s="13"/>
      <c r="F85" s="18">
        <v>-85126</v>
      </c>
      <c r="H85" s="18">
        <v>187295</v>
      </c>
      <c r="J85" s="18">
        <v>817623</v>
      </c>
      <c r="L85" s="18">
        <v>465351</v>
      </c>
    </row>
    <row r="86" spans="1:12" ht="20.100000000000001" customHeight="1">
      <c r="A86" s="17" t="s">
        <v>137</v>
      </c>
      <c r="C86" s="53"/>
      <c r="E86" s="13"/>
      <c r="F86" s="31">
        <v>-8229</v>
      </c>
      <c r="H86" s="57">
        <v>145992</v>
      </c>
      <c r="J86" s="57">
        <v>0</v>
      </c>
      <c r="L86" s="57">
        <v>0</v>
      </c>
    </row>
    <row r="87" spans="1:12" ht="6" customHeight="1">
      <c r="C87" s="53"/>
      <c r="E87" s="13"/>
      <c r="J87" s="18"/>
      <c r="L87" s="18"/>
    </row>
    <row r="88" spans="1:12" ht="20.100000000000001" customHeight="1" thickBot="1">
      <c r="C88" s="53"/>
      <c r="E88" s="13"/>
      <c r="F88" s="40">
        <f>SUM(F85:F86)</f>
        <v>-93355</v>
      </c>
      <c r="H88" s="40">
        <f>SUM(H85:H86)</f>
        <v>333287</v>
      </c>
      <c r="J88" s="40">
        <f>SUM(J85:J86)</f>
        <v>817623</v>
      </c>
      <c r="L88" s="40">
        <f>SUM(L85:L86)</f>
        <v>465351</v>
      </c>
    </row>
    <row r="89" spans="1:12" ht="19.5" thickTop="1">
      <c r="C89" s="53"/>
      <c r="E89" s="13"/>
      <c r="J89" s="18"/>
      <c r="L89" s="18"/>
    </row>
    <row r="90" spans="1:12" ht="20.100000000000001" customHeight="1">
      <c r="A90" s="23" t="s">
        <v>139</v>
      </c>
      <c r="C90" s="53"/>
      <c r="E90" s="13"/>
      <c r="J90" s="18"/>
      <c r="L90" s="18"/>
    </row>
    <row r="91" spans="1:12" ht="20.100000000000001" customHeight="1" thickBot="1">
      <c r="A91" s="17" t="s">
        <v>140</v>
      </c>
      <c r="C91" s="53"/>
      <c r="D91" s="60"/>
      <c r="E91" s="13"/>
      <c r="F91" s="62">
        <f>F79/1150000</f>
        <v>0.12162347826086957</v>
      </c>
      <c r="G91" s="61"/>
      <c r="H91" s="62">
        <v>0.2</v>
      </c>
      <c r="I91" s="61"/>
      <c r="J91" s="62">
        <f>J79/1150000</f>
        <v>0.7109765217391304</v>
      </c>
      <c r="K91" s="61"/>
      <c r="L91" s="62">
        <v>0.4</v>
      </c>
    </row>
    <row r="92" spans="1:12" ht="20.100000000000001" customHeight="1" thickTop="1">
      <c r="C92" s="53"/>
      <c r="E92" s="13"/>
      <c r="J92" s="18"/>
      <c r="L92" s="18"/>
    </row>
    <row r="93" spans="1:12" ht="20.100000000000001" customHeight="1">
      <c r="C93" s="53"/>
      <c r="E93" s="13"/>
      <c r="J93" s="18"/>
      <c r="L93" s="18"/>
    </row>
    <row r="94" spans="1:12" ht="20.100000000000001" customHeight="1">
      <c r="C94" s="53"/>
      <c r="E94" s="13"/>
      <c r="J94" s="18"/>
      <c r="L94" s="18"/>
    </row>
    <row r="95" spans="1:12" ht="20.100000000000001" customHeight="1">
      <c r="C95" s="53"/>
      <c r="E95" s="13"/>
      <c r="J95" s="18"/>
      <c r="L95" s="18"/>
    </row>
    <row r="96" spans="1:12" ht="20.100000000000001" customHeight="1">
      <c r="C96" s="53"/>
      <c r="E96" s="13"/>
      <c r="J96" s="18"/>
      <c r="L96" s="18"/>
    </row>
    <row r="97" spans="1:12" ht="20.100000000000001" customHeight="1">
      <c r="C97" s="53"/>
      <c r="E97" s="13"/>
      <c r="J97" s="18"/>
      <c r="L97" s="18"/>
    </row>
    <row r="98" spans="1:12" ht="20.100000000000001" customHeight="1">
      <c r="C98" s="53"/>
      <c r="E98" s="13"/>
      <c r="J98" s="18"/>
      <c r="L98" s="18"/>
    </row>
    <row r="99" spans="1:12" ht="20.100000000000001" customHeight="1">
      <c r="C99" s="53"/>
      <c r="E99" s="13"/>
      <c r="J99" s="18"/>
      <c r="L99" s="18"/>
    </row>
    <row r="100" spans="1:12" ht="20.100000000000001" customHeight="1">
      <c r="C100" s="53"/>
      <c r="E100" s="13"/>
      <c r="J100" s="18"/>
      <c r="L100" s="18"/>
    </row>
    <row r="101" spans="1:12" ht="9.75" customHeight="1">
      <c r="C101" s="53"/>
      <c r="E101" s="13"/>
      <c r="J101" s="18"/>
      <c r="L101" s="18"/>
    </row>
    <row r="102" spans="1:12" ht="20.100000000000001" customHeight="1">
      <c r="C102" s="53"/>
      <c r="E102" s="13"/>
      <c r="J102" s="18"/>
      <c r="L102" s="18"/>
    </row>
    <row r="103" spans="1:12" ht="20.100000000000001" customHeight="1">
      <c r="C103" s="53"/>
      <c r="E103" s="13"/>
      <c r="J103" s="18"/>
      <c r="L103" s="18"/>
    </row>
    <row r="104" spans="1:12" ht="20.100000000000001" customHeight="1">
      <c r="C104" s="53"/>
      <c r="E104" s="13"/>
      <c r="J104" s="18"/>
      <c r="L104" s="18"/>
    </row>
    <row r="105" spans="1:12" ht="17.25" customHeight="1">
      <c r="C105" s="53"/>
      <c r="E105" s="13"/>
      <c r="J105" s="18"/>
      <c r="L105" s="18"/>
    </row>
    <row r="106" spans="1:12" ht="21.95" customHeight="1">
      <c r="A106" s="161" t="str">
        <f>A56</f>
        <v>หมายเหตุประกอบข้อมูลทางการเงินเป็นส่วนหนึ่งของข้อมูลทางการเงินระหว่างกาลนี้</v>
      </c>
      <c r="B106" s="162"/>
      <c r="C106" s="159"/>
      <c r="D106" s="159"/>
      <c r="E106" s="159"/>
      <c r="F106" s="31"/>
      <c r="G106" s="147"/>
      <c r="H106" s="31"/>
      <c r="I106" s="147"/>
      <c r="J106" s="148"/>
      <c r="K106" s="147"/>
      <c r="L106" s="148"/>
    </row>
    <row r="120" spans="1:1" ht="20.100000000000001" customHeight="1">
      <c r="A120" s="152"/>
    </row>
  </sheetData>
  <mergeCells count="4">
    <mergeCell ref="F5:H5"/>
    <mergeCell ref="J5:L5"/>
    <mergeCell ref="F61:H61"/>
    <mergeCell ref="J61:L61"/>
  </mergeCells>
  <pageMargins left="0.8" right="0.5" top="0.5" bottom="0.6" header="0.49" footer="0.4"/>
  <pageSetup paperSize="9" scale="85" firstPageNumber="5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5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C5FF4-D9EF-4101-8001-6CACCE7B0EBD}">
  <dimension ref="A1:P117"/>
  <sheetViews>
    <sheetView zoomScaleNormal="100" zoomScaleSheetLayoutView="90" workbookViewId="0">
      <selection activeCell="C8" sqref="C8"/>
    </sheetView>
  </sheetViews>
  <sheetFormatPr defaultColWidth="10.42578125" defaultRowHeight="20.100000000000001" customHeight="1"/>
  <cols>
    <col min="1" max="1" width="1.42578125" style="17" customWidth="1"/>
    <col min="2" max="2" width="11.42578125" style="17" customWidth="1"/>
    <col min="3" max="3" width="27" style="17" customWidth="1"/>
    <col min="4" max="4" width="8.42578125" style="13" customWidth="1"/>
    <col min="5" max="5" width="0.7109375" style="17" customWidth="1"/>
    <col min="6" max="6" width="13.28515625" style="18" customWidth="1"/>
    <col min="7" max="7" width="0.7109375" style="54" customWidth="1"/>
    <col min="8" max="8" width="13.28515625" style="18" customWidth="1"/>
    <col min="9" max="9" width="0.7109375" style="54" customWidth="1"/>
    <col min="10" max="10" width="13.28515625" style="6" customWidth="1"/>
    <col min="11" max="11" width="0.7109375" style="54" customWidth="1"/>
    <col min="12" max="12" width="13.28515625" style="6" customWidth="1"/>
    <col min="13" max="13" width="10.42578125" style="17"/>
    <col min="14" max="14" width="14.42578125" style="55" customWidth="1"/>
    <col min="15" max="15" width="15.28515625" style="55" customWidth="1"/>
    <col min="16" max="16384" width="10.42578125" style="17"/>
  </cols>
  <sheetData>
    <row r="1" spans="1:16" ht="20.100000000000001" customHeight="1">
      <c r="A1" s="12" t="s">
        <v>0</v>
      </c>
      <c r="B1" s="144"/>
      <c r="C1" s="144"/>
      <c r="D1" s="145"/>
      <c r="E1" s="144"/>
    </row>
    <row r="2" spans="1:16" ht="20.100000000000001" customHeight="1">
      <c r="A2" s="144" t="s">
        <v>279</v>
      </c>
      <c r="B2" s="144"/>
      <c r="C2" s="144"/>
      <c r="D2" s="145"/>
      <c r="E2" s="144"/>
    </row>
    <row r="3" spans="1:16" ht="20.100000000000001" customHeight="1">
      <c r="A3" s="19" t="s">
        <v>141</v>
      </c>
      <c r="B3" s="19"/>
      <c r="C3" s="19"/>
      <c r="D3" s="146"/>
      <c r="E3" s="19"/>
      <c r="F3" s="31"/>
      <c r="G3" s="147"/>
      <c r="H3" s="31"/>
      <c r="I3" s="147"/>
      <c r="J3" s="148"/>
      <c r="K3" s="147"/>
      <c r="L3" s="148"/>
    </row>
    <row r="4" spans="1:16" ht="20.100000000000001" customHeight="1">
      <c r="A4" s="144"/>
      <c r="B4" s="144"/>
      <c r="C4" s="144"/>
      <c r="D4" s="145"/>
      <c r="E4" s="144"/>
      <c r="F4" s="149"/>
      <c r="G4" s="150"/>
      <c r="H4" s="149"/>
      <c r="I4" s="150"/>
      <c r="J4" s="151"/>
      <c r="K4" s="150"/>
      <c r="L4" s="151"/>
    </row>
    <row r="5" spans="1:16" ht="20.100000000000001" customHeight="1">
      <c r="A5" s="152"/>
      <c r="B5" s="152"/>
      <c r="C5" s="152"/>
      <c r="D5" s="145"/>
      <c r="E5" s="153"/>
      <c r="F5" s="68" t="s">
        <v>3</v>
      </c>
      <c r="G5" s="68"/>
      <c r="H5" s="68"/>
      <c r="I5" s="7"/>
      <c r="J5" s="69" t="s">
        <v>4</v>
      </c>
      <c r="K5" s="69"/>
      <c r="L5" s="69"/>
    </row>
    <row r="6" spans="1:16" ht="20.100000000000001" customHeight="1">
      <c r="A6" s="152"/>
      <c r="B6" s="152"/>
      <c r="C6" s="152"/>
      <c r="D6" s="145"/>
      <c r="E6" s="153"/>
      <c r="F6" s="6" t="s">
        <v>9</v>
      </c>
      <c r="G6" s="7"/>
      <c r="H6" s="6" t="s">
        <v>10</v>
      </c>
      <c r="I6" s="7"/>
      <c r="J6" s="6" t="s">
        <v>9</v>
      </c>
      <c r="K6" s="7"/>
      <c r="L6" s="6" t="s">
        <v>10</v>
      </c>
    </row>
    <row r="7" spans="1:16" ht="20.100000000000001" customHeight="1">
      <c r="A7" s="152"/>
      <c r="B7" s="152"/>
      <c r="C7" s="152"/>
      <c r="D7" s="154" t="s">
        <v>11</v>
      </c>
      <c r="E7" s="153"/>
      <c r="F7" s="148" t="s">
        <v>12</v>
      </c>
      <c r="G7" s="7"/>
      <c r="H7" s="148" t="s">
        <v>12</v>
      </c>
      <c r="I7" s="7"/>
      <c r="J7" s="148" t="s">
        <v>12</v>
      </c>
      <c r="K7" s="7"/>
      <c r="L7" s="148" t="s">
        <v>12</v>
      </c>
    </row>
    <row r="8" spans="1:16" ht="20.100000000000001" customHeight="1">
      <c r="A8" s="153" t="s">
        <v>102</v>
      </c>
      <c r="B8" s="153"/>
      <c r="C8" s="152"/>
      <c r="D8" s="145"/>
      <c r="E8" s="152"/>
    </row>
    <row r="9" spans="1:16" ht="6" customHeight="1">
      <c r="A9" s="153"/>
      <c r="B9" s="153"/>
      <c r="C9" s="152"/>
      <c r="D9" s="145"/>
      <c r="E9" s="152"/>
    </row>
    <row r="10" spans="1:16" ht="20.100000000000001" customHeight="1">
      <c r="A10" s="152" t="s">
        <v>103</v>
      </c>
      <c r="B10" s="152"/>
      <c r="C10" s="152"/>
      <c r="D10" s="65"/>
      <c r="E10" s="152"/>
      <c r="F10" s="18">
        <v>2867340</v>
      </c>
      <c r="H10" s="18">
        <v>2038298</v>
      </c>
      <c r="J10" s="18">
        <v>1260433</v>
      </c>
      <c r="L10" s="18">
        <v>1018208</v>
      </c>
      <c r="P10" s="24"/>
    </row>
    <row r="11" spans="1:16" ht="20.100000000000001" customHeight="1">
      <c r="A11" s="152" t="s">
        <v>104</v>
      </c>
      <c r="B11" s="152"/>
      <c r="C11" s="152"/>
      <c r="D11" s="65"/>
      <c r="E11" s="152"/>
      <c r="F11" s="18">
        <v>2282795</v>
      </c>
      <c r="H11" s="18">
        <v>2846483</v>
      </c>
      <c r="J11" s="18">
        <v>0</v>
      </c>
      <c r="L11" s="18">
        <v>0</v>
      </c>
      <c r="P11" s="24"/>
    </row>
    <row r="12" spans="1:16" ht="20.100000000000001" customHeight="1">
      <c r="A12" s="152" t="s">
        <v>105</v>
      </c>
      <c r="B12" s="152"/>
      <c r="C12" s="152"/>
      <c r="D12" s="65"/>
      <c r="E12" s="152"/>
      <c r="F12" s="18">
        <v>500912</v>
      </c>
      <c r="H12" s="18">
        <v>463488</v>
      </c>
      <c r="J12" s="18">
        <v>78321</v>
      </c>
      <c r="L12" s="18">
        <v>76361</v>
      </c>
      <c r="P12" s="24"/>
    </row>
    <row r="13" spans="1:16" ht="20.100000000000001" customHeight="1">
      <c r="A13" s="152" t="s">
        <v>106</v>
      </c>
      <c r="B13" s="152"/>
      <c r="C13" s="152"/>
      <c r="D13" s="65"/>
      <c r="E13" s="152"/>
      <c r="F13" s="18">
        <v>0</v>
      </c>
      <c r="H13" s="18">
        <v>0</v>
      </c>
      <c r="J13" s="18">
        <v>703302</v>
      </c>
      <c r="L13" s="18">
        <v>426050</v>
      </c>
      <c r="P13" s="24"/>
    </row>
    <row r="14" spans="1:16" ht="20.100000000000001" customHeight="1">
      <c r="A14" s="17" t="s">
        <v>107</v>
      </c>
      <c r="B14" s="153"/>
      <c r="C14" s="152"/>
      <c r="D14" s="65"/>
      <c r="E14" s="152"/>
      <c r="F14" s="18">
        <v>44293</v>
      </c>
      <c r="H14" s="18">
        <v>44595</v>
      </c>
      <c r="J14" s="18">
        <v>63539</v>
      </c>
      <c r="L14" s="18">
        <v>56132</v>
      </c>
    </row>
    <row r="15" spans="1:16" ht="20.100000000000001" customHeight="1">
      <c r="A15" s="17" t="s">
        <v>108</v>
      </c>
      <c r="B15" s="153"/>
      <c r="C15" s="152"/>
      <c r="D15" s="65">
        <v>20</v>
      </c>
      <c r="E15" s="152"/>
      <c r="F15" s="18">
        <v>0</v>
      </c>
      <c r="H15" s="18">
        <v>0</v>
      </c>
      <c r="J15" s="18">
        <v>287500</v>
      </c>
      <c r="L15" s="18">
        <v>0</v>
      </c>
    </row>
    <row r="16" spans="1:16" ht="20.100000000000001" customHeight="1">
      <c r="A16" s="152" t="s">
        <v>109</v>
      </c>
      <c r="B16" s="153"/>
      <c r="C16" s="152"/>
      <c r="D16" s="65"/>
      <c r="E16" s="152"/>
      <c r="F16" s="31">
        <v>70155</v>
      </c>
      <c r="H16" s="31">
        <v>64097</v>
      </c>
      <c r="J16" s="31">
        <v>44053</v>
      </c>
      <c r="L16" s="31">
        <v>56206</v>
      </c>
    </row>
    <row r="17" spans="1:16" ht="6" customHeight="1">
      <c r="A17" s="153"/>
      <c r="B17" s="153"/>
      <c r="C17" s="152"/>
      <c r="D17" s="65"/>
      <c r="E17" s="152"/>
      <c r="J17" s="18"/>
      <c r="L17" s="18"/>
    </row>
    <row r="18" spans="1:16" ht="20.100000000000001" customHeight="1">
      <c r="A18" s="153" t="s">
        <v>110</v>
      </c>
      <c r="B18" s="153"/>
      <c r="C18" s="152"/>
      <c r="D18" s="65"/>
      <c r="E18" s="152"/>
      <c r="F18" s="31">
        <f>SUM(F10:F16)</f>
        <v>5765495</v>
      </c>
      <c r="H18" s="31">
        <f>SUM(H10:H16)</f>
        <v>5456961</v>
      </c>
      <c r="J18" s="31">
        <f>SUM(J10:J16)</f>
        <v>2437148</v>
      </c>
      <c r="L18" s="31">
        <f>SUM(L10:L16)</f>
        <v>1632957</v>
      </c>
    </row>
    <row r="19" spans="1:16" ht="6.75" customHeight="1">
      <c r="A19" s="153"/>
      <c r="B19" s="153"/>
      <c r="C19" s="152"/>
      <c r="D19" s="65"/>
      <c r="E19" s="152"/>
      <c r="J19" s="18"/>
      <c r="L19" s="18"/>
    </row>
    <row r="20" spans="1:16" ht="20.100000000000001" customHeight="1">
      <c r="A20" s="153" t="s">
        <v>111</v>
      </c>
      <c r="B20" s="153"/>
      <c r="C20" s="152"/>
      <c r="D20" s="65"/>
      <c r="E20" s="152"/>
      <c r="F20" s="155"/>
      <c r="J20" s="18"/>
      <c r="L20" s="18"/>
    </row>
    <row r="21" spans="1:16" ht="6" customHeight="1">
      <c r="A21" s="153"/>
      <c r="B21" s="153"/>
      <c r="C21" s="152"/>
      <c r="D21" s="65"/>
      <c r="E21" s="152"/>
      <c r="J21" s="18"/>
      <c r="L21" s="18"/>
    </row>
    <row r="22" spans="1:16" ht="20.100000000000001" customHeight="1">
      <c r="A22" s="152" t="s">
        <v>112</v>
      </c>
      <c r="B22" s="152"/>
      <c r="C22" s="152"/>
      <c r="D22" s="65"/>
      <c r="E22" s="152"/>
      <c r="F22" s="18">
        <v>-1370577</v>
      </c>
      <c r="H22" s="18">
        <v>-1045370</v>
      </c>
      <c r="J22" s="18">
        <v>-442645</v>
      </c>
      <c r="L22" s="18">
        <v>-371318</v>
      </c>
      <c r="P22" s="24"/>
    </row>
    <row r="23" spans="1:16" ht="20.100000000000001" customHeight="1">
      <c r="A23" s="152" t="s">
        <v>113</v>
      </c>
      <c r="B23" s="152"/>
      <c r="C23" s="152"/>
      <c r="D23" s="65"/>
      <c r="E23" s="152"/>
      <c r="F23" s="18">
        <v>-1841505</v>
      </c>
      <c r="H23" s="18">
        <v>-2377651</v>
      </c>
      <c r="J23" s="18">
        <v>0</v>
      </c>
      <c r="L23" s="18">
        <v>0</v>
      </c>
      <c r="P23" s="24"/>
    </row>
    <row r="24" spans="1:16" ht="20.100000000000001" customHeight="1">
      <c r="A24" s="152" t="s">
        <v>114</v>
      </c>
      <c r="B24" s="152"/>
      <c r="C24" s="152"/>
      <c r="D24" s="65"/>
      <c r="E24" s="152"/>
      <c r="F24" s="18">
        <v>-113173</v>
      </c>
      <c r="H24" s="18">
        <v>-106148</v>
      </c>
      <c r="J24" s="18">
        <v>-9479</v>
      </c>
      <c r="L24" s="18">
        <v>-6813</v>
      </c>
      <c r="P24" s="24"/>
    </row>
    <row r="25" spans="1:16" ht="20.100000000000001" customHeight="1">
      <c r="A25" s="152" t="s">
        <v>115</v>
      </c>
      <c r="B25" s="153"/>
      <c r="C25" s="152"/>
      <c r="D25" s="65"/>
      <c r="E25" s="152"/>
      <c r="F25" s="18">
        <v>-239340</v>
      </c>
      <c r="H25" s="18">
        <v>-124014</v>
      </c>
      <c r="J25" s="18">
        <v>-107617</v>
      </c>
      <c r="L25" s="18">
        <v>-43539</v>
      </c>
    </row>
    <row r="26" spans="1:16" ht="20.100000000000001" customHeight="1">
      <c r="A26" s="152" t="s">
        <v>116</v>
      </c>
      <c r="B26" s="153"/>
      <c r="C26" s="152"/>
      <c r="D26" s="65"/>
      <c r="E26" s="152"/>
      <c r="F26" s="18">
        <v>-568075</v>
      </c>
      <c r="H26" s="18">
        <v>-571635</v>
      </c>
      <c r="J26" s="18">
        <v>-251371</v>
      </c>
      <c r="L26" s="18">
        <v>-237938</v>
      </c>
    </row>
    <row r="27" spans="1:16" ht="20.100000000000001" customHeight="1">
      <c r="A27" s="152" t="s">
        <v>142</v>
      </c>
      <c r="B27" s="153"/>
      <c r="C27" s="152"/>
      <c r="D27" s="65"/>
      <c r="E27" s="152"/>
      <c r="F27" s="31">
        <v>-127644</v>
      </c>
      <c r="H27" s="31">
        <v>38978</v>
      </c>
      <c r="J27" s="31">
        <v>-2156</v>
      </c>
      <c r="L27" s="31">
        <v>2</v>
      </c>
    </row>
    <row r="28" spans="1:16" ht="6" customHeight="1">
      <c r="A28" s="153"/>
      <c r="B28" s="153"/>
      <c r="C28" s="152"/>
      <c r="D28" s="65"/>
      <c r="E28" s="152"/>
      <c r="J28" s="18"/>
      <c r="L28" s="18"/>
    </row>
    <row r="29" spans="1:16" ht="20.100000000000001" customHeight="1">
      <c r="A29" s="153" t="s">
        <v>117</v>
      </c>
      <c r="B29" s="153"/>
      <c r="C29" s="152"/>
      <c r="D29" s="65"/>
      <c r="E29" s="152"/>
      <c r="F29" s="31">
        <f>SUM(F22:F28)</f>
        <v>-4260314</v>
      </c>
      <c r="H29" s="31">
        <f>SUM(H22:H28)</f>
        <v>-4185840</v>
      </c>
      <c r="J29" s="31">
        <f>SUM(J22:J28)</f>
        <v>-813268</v>
      </c>
      <c r="L29" s="31">
        <f>SUM(L22:L28)</f>
        <v>-659606</v>
      </c>
    </row>
    <row r="30" spans="1:16" ht="6" customHeight="1">
      <c r="A30" s="153"/>
      <c r="B30" s="153"/>
      <c r="C30" s="152"/>
      <c r="D30" s="65"/>
      <c r="E30" s="152"/>
      <c r="J30" s="18"/>
      <c r="L30" s="18"/>
    </row>
    <row r="31" spans="1:16" ht="20.100000000000001" customHeight="1">
      <c r="A31" s="153" t="s">
        <v>118</v>
      </c>
      <c r="B31" s="153"/>
      <c r="C31" s="152"/>
      <c r="D31" s="65"/>
      <c r="E31" s="152"/>
      <c r="F31" s="18">
        <f>F18+F29</f>
        <v>1505181</v>
      </c>
      <c r="H31" s="18">
        <f>H18+H29</f>
        <v>1271121</v>
      </c>
      <c r="J31" s="18">
        <f>J18+J29</f>
        <v>1623880</v>
      </c>
      <c r="L31" s="18">
        <f>L18+L29</f>
        <v>973351</v>
      </c>
    </row>
    <row r="32" spans="1:16" ht="6" customHeight="1">
      <c r="A32" s="153"/>
      <c r="B32" s="153"/>
      <c r="C32" s="152"/>
      <c r="D32" s="65"/>
      <c r="E32" s="152"/>
      <c r="J32" s="18"/>
      <c r="L32" s="18"/>
    </row>
    <row r="33" spans="1:12" ht="20.100000000000001" customHeight="1">
      <c r="A33" s="152" t="s">
        <v>119</v>
      </c>
      <c r="B33" s="153"/>
      <c r="C33" s="152"/>
      <c r="D33" s="65" t="s">
        <v>143</v>
      </c>
      <c r="E33" s="152"/>
      <c r="F33" s="31">
        <v>470217</v>
      </c>
      <c r="H33" s="31">
        <v>414695</v>
      </c>
      <c r="J33" s="31">
        <v>0</v>
      </c>
      <c r="L33" s="31">
        <v>0</v>
      </c>
    </row>
    <row r="34" spans="1:12" ht="7.5" customHeight="1">
      <c r="A34" s="153"/>
      <c r="B34" s="153"/>
      <c r="C34" s="153"/>
      <c r="D34" s="145"/>
      <c r="E34" s="153"/>
      <c r="J34" s="18"/>
      <c r="L34" s="18"/>
    </row>
    <row r="35" spans="1:12" ht="20.100000000000001" customHeight="1">
      <c r="A35" s="153" t="s">
        <v>120</v>
      </c>
      <c r="B35" s="153"/>
      <c r="C35" s="153"/>
      <c r="D35" s="145"/>
      <c r="E35" s="153"/>
      <c r="F35" s="18">
        <f>F31+F33</f>
        <v>1975398</v>
      </c>
      <c r="H35" s="18">
        <f>H31+H33</f>
        <v>1685816</v>
      </c>
      <c r="J35" s="18">
        <f>J31+J33</f>
        <v>1623880</v>
      </c>
      <c r="L35" s="18">
        <f>L31+L33</f>
        <v>973351</v>
      </c>
    </row>
    <row r="36" spans="1:12" ht="7.5" customHeight="1">
      <c r="A36" s="153"/>
      <c r="B36" s="153"/>
      <c r="C36" s="153"/>
      <c r="D36" s="145"/>
      <c r="E36" s="153"/>
      <c r="J36" s="18"/>
      <c r="L36" s="18"/>
    </row>
    <row r="37" spans="1:12" ht="20.100000000000001" customHeight="1">
      <c r="A37" s="17" t="s">
        <v>121</v>
      </c>
      <c r="B37" s="152"/>
      <c r="C37" s="152"/>
      <c r="D37" s="65"/>
      <c r="E37" s="152"/>
      <c r="F37" s="31">
        <v>-338102</v>
      </c>
      <c r="H37" s="31">
        <v>-343436</v>
      </c>
      <c r="J37" s="31">
        <v>-181609</v>
      </c>
      <c r="L37" s="31">
        <v>-194912</v>
      </c>
    </row>
    <row r="38" spans="1:12" ht="4.5" customHeight="1"/>
    <row r="39" spans="1:12" ht="20.100000000000001" customHeight="1">
      <c r="A39" s="153" t="s">
        <v>122</v>
      </c>
      <c r="B39" s="153"/>
      <c r="C39" s="152"/>
      <c r="D39" s="65"/>
      <c r="E39" s="152"/>
      <c r="F39" s="18">
        <f>SUM(F35:F37)</f>
        <v>1637296</v>
      </c>
      <c r="H39" s="18">
        <f>SUM(H35:H37)</f>
        <v>1342380</v>
      </c>
      <c r="J39" s="18">
        <f>SUM(J35:J37)</f>
        <v>1442271</v>
      </c>
      <c r="L39" s="18">
        <f>SUM(L35:L37)</f>
        <v>778439</v>
      </c>
    </row>
    <row r="40" spans="1:12" ht="6" customHeight="1">
      <c r="A40" s="153"/>
      <c r="B40" s="153"/>
      <c r="C40" s="152"/>
      <c r="D40" s="65"/>
      <c r="E40" s="152"/>
      <c r="J40" s="18"/>
      <c r="L40" s="18"/>
    </row>
    <row r="41" spans="1:12" ht="20.100000000000001" customHeight="1">
      <c r="A41" s="152" t="s">
        <v>123</v>
      </c>
      <c r="B41" s="152"/>
      <c r="C41" s="152"/>
      <c r="D41" s="156"/>
      <c r="E41" s="152"/>
      <c r="F41" s="31">
        <v>-431757</v>
      </c>
      <c r="H41" s="31">
        <v>-304785</v>
      </c>
      <c r="J41" s="31">
        <v>-147437</v>
      </c>
      <c r="L41" s="31">
        <v>-93099</v>
      </c>
    </row>
    <row r="42" spans="1:12" ht="6" customHeight="1">
      <c r="A42" s="152"/>
      <c r="B42" s="152"/>
      <c r="C42" s="152"/>
      <c r="D42" s="65"/>
      <c r="E42" s="152"/>
      <c r="J42" s="18"/>
      <c r="L42" s="18"/>
    </row>
    <row r="43" spans="1:12" ht="20.100000000000001" customHeight="1">
      <c r="A43" s="153" t="s">
        <v>124</v>
      </c>
      <c r="B43" s="153"/>
      <c r="C43" s="153"/>
      <c r="D43" s="145"/>
      <c r="E43" s="153"/>
      <c r="F43" s="31">
        <f>SUM(F39:F41)</f>
        <v>1205539</v>
      </c>
      <c r="H43" s="31">
        <f>SUM(H39:H41)</f>
        <v>1037595</v>
      </c>
      <c r="J43" s="31">
        <f>SUM(J39:J41)</f>
        <v>1294834</v>
      </c>
      <c r="L43" s="31">
        <f>SUM(L39:L41)</f>
        <v>685340</v>
      </c>
    </row>
    <row r="44" spans="1:12" ht="22.5" customHeight="1">
      <c r="A44" s="153"/>
      <c r="B44" s="153"/>
      <c r="C44" s="153"/>
      <c r="D44" s="145"/>
      <c r="E44" s="153"/>
      <c r="F44" s="157"/>
      <c r="G44" s="158"/>
      <c r="H44" s="157"/>
      <c r="J44" s="18"/>
      <c r="L44" s="18"/>
    </row>
    <row r="45" spans="1:12" ht="22.5" customHeight="1">
      <c r="A45" s="153"/>
      <c r="B45" s="153"/>
      <c r="C45" s="153"/>
      <c r="D45" s="145"/>
      <c r="E45" s="153"/>
      <c r="F45" s="157"/>
      <c r="G45" s="158"/>
      <c r="H45" s="157"/>
      <c r="J45" s="18"/>
      <c r="L45" s="18"/>
    </row>
    <row r="46" spans="1:12" ht="15.75" customHeight="1">
      <c r="A46" s="153"/>
      <c r="B46" s="153"/>
      <c r="C46" s="153"/>
      <c r="D46" s="145"/>
      <c r="E46" s="153"/>
      <c r="F46" s="157"/>
      <c r="G46" s="158"/>
      <c r="H46" s="157"/>
      <c r="J46" s="18"/>
      <c r="L46" s="18"/>
    </row>
    <row r="47" spans="1:12" ht="22.5" customHeight="1">
      <c r="A47" s="153"/>
      <c r="B47" s="153"/>
      <c r="C47" s="153"/>
      <c r="D47" s="145"/>
      <c r="E47" s="153"/>
      <c r="F47" s="157"/>
      <c r="G47" s="158"/>
      <c r="H47" s="157"/>
      <c r="J47" s="18"/>
      <c r="L47" s="18"/>
    </row>
    <row r="48" spans="1:12" ht="22.5" customHeight="1">
      <c r="A48" s="153"/>
      <c r="B48" s="153"/>
      <c r="C48" s="153"/>
      <c r="D48" s="145"/>
      <c r="E48" s="153"/>
      <c r="F48" s="157"/>
      <c r="G48" s="158"/>
      <c r="H48" s="157"/>
      <c r="J48" s="18"/>
      <c r="L48" s="18"/>
    </row>
    <row r="49" spans="1:12" ht="22.5" customHeight="1">
      <c r="A49" s="153"/>
      <c r="B49" s="153"/>
      <c r="C49" s="153"/>
      <c r="D49" s="145"/>
      <c r="E49" s="153"/>
      <c r="F49" s="157"/>
      <c r="G49" s="158"/>
      <c r="H49" s="157"/>
      <c r="J49" s="18"/>
      <c r="L49" s="18"/>
    </row>
    <row r="50" spans="1:12" ht="22.5" customHeight="1">
      <c r="A50" s="153"/>
      <c r="B50" s="153"/>
      <c r="C50" s="153"/>
      <c r="D50" s="145"/>
      <c r="E50" s="153"/>
      <c r="F50" s="157"/>
      <c r="G50" s="158"/>
      <c r="H50" s="157"/>
      <c r="J50" s="18"/>
      <c r="L50" s="18"/>
    </row>
    <row r="51" spans="1:12" ht="22.5" customHeight="1">
      <c r="A51" s="153"/>
      <c r="B51" s="153"/>
      <c r="C51" s="153"/>
      <c r="D51" s="145"/>
      <c r="E51" s="153"/>
      <c r="F51" s="157"/>
      <c r="G51" s="158"/>
      <c r="H51" s="157"/>
      <c r="J51" s="18"/>
      <c r="L51" s="18"/>
    </row>
    <row r="52" spans="1:12" ht="22.5" customHeight="1">
      <c r="A52" s="153"/>
      <c r="B52" s="153"/>
      <c r="C52" s="153"/>
      <c r="D52" s="145"/>
      <c r="E52" s="153"/>
      <c r="F52" s="157"/>
      <c r="G52" s="158"/>
      <c r="H52" s="157"/>
      <c r="J52" s="18"/>
      <c r="L52" s="18"/>
    </row>
    <row r="53" spans="1:12" ht="9.75" customHeight="1">
      <c r="A53" s="153"/>
      <c r="B53" s="153"/>
      <c r="C53" s="153"/>
      <c r="D53" s="145"/>
      <c r="E53" s="153"/>
      <c r="F53" s="157"/>
      <c r="G53" s="158"/>
      <c r="H53" s="157"/>
      <c r="J53" s="18"/>
      <c r="L53" s="18"/>
    </row>
    <row r="54" spans="1:12" ht="21.95" customHeight="1">
      <c r="A54" s="159" t="str">
        <f>'2-4'!A162</f>
        <v>หมายเหตุประกอบข้อมูลทางการเงินเป็นส่วนหนึ่งของข้อมูลทางการเงินระหว่างกาลนี้</v>
      </c>
      <c r="B54" s="160"/>
      <c r="C54" s="160"/>
      <c r="D54" s="146"/>
      <c r="E54" s="160"/>
      <c r="F54" s="31"/>
      <c r="G54" s="147"/>
      <c r="H54" s="31"/>
      <c r="I54" s="147"/>
      <c r="J54" s="31"/>
      <c r="K54" s="147"/>
      <c r="L54" s="31"/>
    </row>
    <row r="55" spans="1:12" ht="20.100000000000001" customHeight="1">
      <c r="A55" s="12" t="s">
        <v>0</v>
      </c>
      <c r="B55" s="144"/>
      <c r="C55" s="144"/>
      <c r="D55" s="145"/>
      <c r="E55" s="144"/>
      <c r="J55" s="18"/>
      <c r="L55" s="18"/>
    </row>
    <row r="56" spans="1:12" ht="20.100000000000001" customHeight="1">
      <c r="A56" s="144" t="s">
        <v>279</v>
      </c>
      <c r="B56" s="144"/>
      <c r="C56" s="144"/>
      <c r="D56" s="145"/>
      <c r="E56" s="144"/>
      <c r="J56" s="18"/>
      <c r="L56" s="18"/>
    </row>
    <row r="57" spans="1:12" ht="20.100000000000001" customHeight="1">
      <c r="A57" s="19" t="s">
        <v>141</v>
      </c>
      <c r="B57" s="19"/>
      <c r="C57" s="19"/>
      <c r="D57" s="146"/>
      <c r="E57" s="19"/>
      <c r="F57" s="31"/>
      <c r="G57" s="147"/>
      <c r="H57" s="31"/>
      <c r="I57" s="147"/>
      <c r="J57" s="31"/>
      <c r="K57" s="147"/>
      <c r="L57" s="31"/>
    </row>
    <row r="58" spans="1:12" ht="20.100000000000001" customHeight="1">
      <c r="A58" s="144"/>
      <c r="B58" s="144"/>
      <c r="C58" s="144"/>
      <c r="D58" s="145"/>
      <c r="E58" s="144"/>
      <c r="F58" s="149"/>
      <c r="G58" s="150"/>
      <c r="H58" s="149"/>
      <c r="I58" s="150"/>
      <c r="J58" s="149"/>
      <c r="K58" s="150"/>
      <c r="L58" s="149"/>
    </row>
    <row r="59" spans="1:12" ht="20.100000000000001" customHeight="1">
      <c r="A59" s="152"/>
      <c r="B59" s="152"/>
      <c r="C59" s="152"/>
      <c r="D59" s="145"/>
      <c r="E59" s="153"/>
      <c r="F59" s="70" t="s">
        <v>3</v>
      </c>
      <c r="G59" s="70"/>
      <c r="H59" s="70"/>
      <c r="I59" s="7"/>
      <c r="J59" s="70" t="s">
        <v>4</v>
      </c>
      <c r="K59" s="70"/>
      <c r="L59" s="70"/>
    </row>
    <row r="60" spans="1:12" ht="20.100000000000001" customHeight="1">
      <c r="A60" s="152"/>
      <c r="B60" s="152"/>
      <c r="C60" s="152"/>
      <c r="D60" s="145"/>
      <c r="E60" s="153"/>
      <c r="F60" s="6" t="s">
        <v>9</v>
      </c>
      <c r="G60" s="7"/>
      <c r="H60" s="6" t="s">
        <v>10</v>
      </c>
      <c r="I60" s="7"/>
      <c r="J60" s="6" t="s">
        <v>9</v>
      </c>
      <c r="K60" s="7"/>
      <c r="L60" s="6" t="s">
        <v>10</v>
      </c>
    </row>
    <row r="61" spans="1:12" ht="20.100000000000001" customHeight="1">
      <c r="A61" s="152"/>
      <c r="B61" s="152"/>
      <c r="C61" s="152"/>
      <c r="D61" s="145"/>
      <c r="E61" s="153"/>
      <c r="F61" s="148" t="s">
        <v>12</v>
      </c>
      <c r="G61" s="7"/>
      <c r="H61" s="148" t="s">
        <v>12</v>
      </c>
      <c r="I61" s="7"/>
      <c r="J61" s="148" t="s">
        <v>12</v>
      </c>
      <c r="K61" s="7"/>
      <c r="L61" s="148" t="s">
        <v>12</v>
      </c>
    </row>
    <row r="62" spans="1:12" ht="20.100000000000001" customHeight="1">
      <c r="A62" s="152"/>
      <c r="B62" s="152"/>
      <c r="C62" s="152"/>
      <c r="D62" s="145"/>
      <c r="E62" s="153"/>
      <c r="F62" s="6"/>
      <c r="G62" s="7"/>
      <c r="H62" s="6"/>
      <c r="I62" s="7"/>
      <c r="K62" s="7"/>
    </row>
    <row r="63" spans="1:12" ht="20.100000000000001" customHeight="1">
      <c r="A63" s="23" t="s">
        <v>125</v>
      </c>
      <c r="B63" s="53"/>
      <c r="C63" s="53"/>
      <c r="D63" s="145"/>
      <c r="E63" s="13"/>
      <c r="J63" s="18"/>
      <c r="L63" s="18"/>
    </row>
    <row r="64" spans="1:12" ht="20.100000000000001" customHeight="1">
      <c r="A64" s="17" t="s">
        <v>126</v>
      </c>
      <c r="B64" s="53"/>
      <c r="C64" s="53"/>
      <c r="E64" s="13"/>
      <c r="J64" s="18"/>
      <c r="L64" s="18"/>
    </row>
    <row r="65" spans="1:12" ht="20.100000000000001" customHeight="1">
      <c r="B65" s="17" t="s">
        <v>127</v>
      </c>
      <c r="C65" s="53"/>
      <c r="E65" s="13"/>
      <c r="J65" s="18"/>
      <c r="L65" s="18"/>
    </row>
    <row r="66" spans="1:12" ht="20.100000000000001" customHeight="1">
      <c r="A66" s="42" t="s">
        <v>144</v>
      </c>
      <c r="C66" s="56"/>
      <c r="E66" s="13"/>
      <c r="J66" s="18"/>
      <c r="L66" s="18"/>
    </row>
    <row r="67" spans="1:12" ht="20.100000000000001" customHeight="1">
      <c r="B67" s="17" t="s">
        <v>129</v>
      </c>
      <c r="C67" s="56"/>
      <c r="E67" s="13"/>
      <c r="F67" s="18">
        <v>-21389</v>
      </c>
      <c r="H67" s="18">
        <v>18397</v>
      </c>
      <c r="J67" s="18">
        <v>0</v>
      </c>
      <c r="L67" s="18">
        <v>0</v>
      </c>
    </row>
    <row r="68" spans="1:12" ht="20.100000000000001" customHeight="1">
      <c r="A68" s="17" t="s">
        <v>130</v>
      </c>
      <c r="E68" s="13"/>
      <c r="J68" s="18"/>
      <c r="L68" s="18"/>
    </row>
    <row r="69" spans="1:12" ht="20.100000000000001" customHeight="1">
      <c r="B69" s="17" t="s">
        <v>131</v>
      </c>
      <c r="E69" s="13"/>
      <c r="F69" s="31">
        <f>-407021</f>
        <v>-407021</v>
      </c>
      <c r="H69" s="57">
        <v>221338</v>
      </c>
      <c r="J69" s="57">
        <v>0</v>
      </c>
      <c r="L69" s="57">
        <v>0</v>
      </c>
    </row>
    <row r="70" spans="1:12" ht="6" customHeight="1">
      <c r="E70" s="13"/>
      <c r="J70" s="18"/>
      <c r="L70" s="18"/>
    </row>
    <row r="71" spans="1:12" ht="20.100000000000001" customHeight="1">
      <c r="A71" s="23" t="s">
        <v>132</v>
      </c>
      <c r="C71" s="53"/>
      <c r="E71" s="13"/>
      <c r="J71" s="18"/>
      <c r="L71" s="18"/>
    </row>
    <row r="72" spans="1:12" ht="20.100000000000001" customHeight="1">
      <c r="B72" s="63" t="s">
        <v>133</v>
      </c>
      <c r="C72" s="53"/>
      <c r="E72" s="13"/>
      <c r="F72" s="57">
        <f>SUM(F64:F69)</f>
        <v>-428410</v>
      </c>
      <c r="H72" s="57">
        <f>SUM(H64:H69)</f>
        <v>239735</v>
      </c>
      <c r="J72" s="57">
        <v>0</v>
      </c>
      <c r="L72" s="57">
        <f>SUM(L64:L69)</f>
        <v>0</v>
      </c>
    </row>
    <row r="73" spans="1:12" ht="6" customHeight="1">
      <c r="E73" s="13"/>
      <c r="J73" s="18"/>
      <c r="L73" s="18"/>
    </row>
    <row r="74" spans="1:12" ht="20.100000000000001" customHeight="1" thickBot="1">
      <c r="A74" s="23" t="s">
        <v>145</v>
      </c>
      <c r="C74" s="53"/>
      <c r="E74" s="13"/>
      <c r="F74" s="58">
        <f>F72+F43</f>
        <v>777129</v>
      </c>
      <c r="H74" s="58">
        <f>H72+H43</f>
        <v>1277330</v>
      </c>
      <c r="J74" s="58">
        <f>J72+J43</f>
        <v>1294834</v>
      </c>
      <c r="L74" s="58">
        <f>L72+L43</f>
        <v>685340</v>
      </c>
    </row>
    <row r="75" spans="1:12" ht="19.5" thickTop="1">
      <c r="A75" s="23"/>
      <c r="C75" s="53"/>
      <c r="E75" s="13"/>
      <c r="J75" s="18"/>
      <c r="L75" s="18"/>
    </row>
    <row r="76" spans="1:12" ht="20.100000000000001" customHeight="1">
      <c r="A76" s="23" t="s">
        <v>135</v>
      </c>
      <c r="E76" s="13"/>
      <c r="J76" s="18"/>
      <c r="L76" s="18"/>
    </row>
    <row r="77" spans="1:12" ht="20.100000000000001" customHeight="1">
      <c r="A77" s="17" t="s">
        <v>136</v>
      </c>
      <c r="C77" s="53"/>
      <c r="E77" s="13"/>
      <c r="F77" s="18">
        <v>969048</v>
      </c>
      <c r="H77" s="18">
        <v>694747</v>
      </c>
      <c r="J77" s="18">
        <f>J43</f>
        <v>1294834</v>
      </c>
      <c r="L77" s="18">
        <v>685340</v>
      </c>
    </row>
    <row r="78" spans="1:12" ht="20.100000000000001" customHeight="1">
      <c r="A78" s="17" t="s">
        <v>137</v>
      </c>
      <c r="C78" s="53"/>
      <c r="E78" s="13"/>
      <c r="F78" s="22">
        <v>236491</v>
      </c>
      <c r="H78" s="57">
        <v>342848</v>
      </c>
      <c r="J78" s="57">
        <v>0</v>
      </c>
      <c r="L78" s="57">
        <v>0</v>
      </c>
    </row>
    <row r="79" spans="1:12" ht="6" customHeight="1">
      <c r="C79" s="53"/>
      <c r="E79" s="13"/>
      <c r="J79" s="18"/>
      <c r="L79" s="18"/>
    </row>
    <row r="80" spans="1:12" ht="20.100000000000001" customHeight="1" thickBot="1">
      <c r="C80" s="53"/>
      <c r="E80" s="13"/>
      <c r="F80" s="59">
        <f>SUM(F77:F78)</f>
        <v>1205539</v>
      </c>
      <c r="H80" s="59">
        <f>SUM(H77:H78)</f>
        <v>1037595</v>
      </c>
      <c r="J80" s="59">
        <f>SUM(J77:J78)</f>
        <v>1294834</v>
      </c>
      <c r="L80" s="59">
        <f>SUM(L77:L78)</f>
        <v>685340</v>
      </c>
    </row>
    <row r="81" spans="1:12" ht="19.5" thickTop="1">
      <c r="C81" s="53"/>
      <c r="E81" s="13"/>
      <c r="J81" s="18"/>
      <c r="L81" s="18"/>
    </row>
    <row r="82" spans="1:12" ht="20.100000000000001" customHeight="1">
      <c r="A82" s="23" t="s">
        <v>138</v>
      </c>
      <c r="E82" s="13"/>
      <c r="J82" s="18"/>
      <c r="L82" s="18"/>
    </row>
    <row r="83" spans="1:12" ht="20.100000000000001" customHeight="1">
      <c r="A83" s="17" t="s">
        <v>136</v>
      </c>
      <c r="C83" s="53"/>
      <c r="E83" s="13"/>
      <c r="F83" s="18">
        <f>684213</f>
        <v>684213</v>
      </c>
      <c r="H83" s="18">
        <v>887059</v>
      </c>
      <c r="J83" s="18">
        <f>J74</f>
        <v>1294834</v>
      </c>
      <c r="L83" s="18">
        <v>685340</v>
      </c>
    </row>
    <row r="84" spans="1:12" ht="20.100000000000001" customHeight="1">
      <c r="A84" s="17" t="s">
        <v>137</v>
      </c>
      <c r="C84" s="53"/>
      <c r="E84" s="13"/>
      <c r="F84" s="31">
        <f>92916</f>
        <v>92916</v>
      </c>
      <c r="H84" s="57">
        <v>390271</v>
      </c>
      <c r="J84" s="57">
        <v>0</v>
      </c>
      <c r="L84" s="57">
        <v>0</v>
      </c>
    </row>
    <row r="85" spans="1:12" ht="6" customHeight="1">
      <c r="C85" s="53"/>
      <c r="E85" s="13"/>
      <c r="J85" s="18"/>
      <c r="L85" s="18"/>
    </row>
    <row r="86" spans="1:12" ht="20.100000000000001" customHeight="1" thickBot="1">
      <c r="C86" s="53"/>
      <c r="E86" s="13"/>
      <c r="F86" s="40">
        <f>SUM(F83:F84)</f>
        <v>777129</v>
      </c>
      <c r="H86" s="40">
        <f>SUM(H83:H84)</f>
        <v>1277330</v>
      </c>
      <c r="J86" s="40">
        <f>SUM(J83:J84)</f>
        <v>1294834</v>
      </c>
      <c r="L86" s="40">
        <f>SUM(L83:L84)</f>
        <v>685340</v>
      </c>
    </row>
    <row r="87" spans="1:12" ht="19.5" thickTop="1">
      <c r="C87" s="53"/>
      <c r="E87" s="13"/>
      <c r="J87" s="18"/>
      <c r="L87" s="18"/>
    </row>
    <row r="88" spans="1:12" ht="20.100000000000001" customHeight="1">
      <c r="A88" s="23" t="s">
        <v>139</v>
      </c>
      <c r="C88" s="53"/>
      <c r="E88" s="13"/>
      <c r="J88" s="18"/>
      <c r="L88" s="18"/>
    </row>
    <row r="89" spans="1:12" ht="20.100000000000001" customHeight="1" thickBot="1">
      <c r="A89" s="17" t="s">
        <v>140</v>
      </c>
      <c r="C89" s="53"/>
      <c r="D89" s="60"/>
      <c r="E89" s="13"/>
      <c r="F89" s="62">
        <f>F77/1150000</f>
        <v>0.8426504347826087</v>
      </c>
      <c r="G89" s="61"/>
      <c r="H89" s="62">
        <v>0.6</v>
      </c>
      <c r="I89" s="61"/>
      <c r="J89" s="62">
        <f>J77/1150000</f>
        <v>1.1259426086956521</v>
      </c>
      <c r="K89" s="61"/>
      <c r="L89" s="62">
        <v>0.6</v>
      </c>
    </row>
    <row r="90" spans="1:12" ht="20.100000000000001" customHeight="1" thickTop="1">
      <c r="C90" s="53"/>
      <c r="E90" s="13"/>
      <c r="J90" s="18"/>
      <c r="L90" s="18"/>
    </row>
    <row r="91" spans="1:12" ht="20.100000000000001" customHeight="1">
      <c r="C91" s="53"/>
      <c r="E91" s="13"/>
      <c r="J91" s="18"/>
      <c r="L91" s="18"/>
    </row>
    <row r="92" spans="1:12" ht="20.100000000000001" customHeight="1">
      <c r="C92" s="53"/>
      <c r="E92" s="13"/>
      <c r="J92" s="18"/>
      <c r="L92" s="18"/>
    </row>
    <row r="93" spans="1:12" ht="20.100000000000001" customHeight="1">
      <c r="C93" s="53"/>
      <c r="E93" s="13"/>
      <c r="J93" s="18"/>
      <c r="L93" s="18"/>
    </row>
    <row r="94" spans="1:12" ht="20.100000000000001" customHeight="1">
      <c r="C94" s="53"/>
      <c r="E94" s="13"/>
      <c r="J94" s="18"/>
      <c r="L94" s="18"/>
    </row>
    <row r="95" spans="1:12" ht="20.100000000000001" customHeight="1">
      <c r="C95" s="53"/>
      <c r="E95" s="13"/>
      <c r="J95" s="18"/>
      <c r="L95" s="18"/>
    </row>
    <row r="96" spans="1:12" ht="20.100000000000001" customHeight="1">
      <c r="C96" s="53"/>
      <c r="E96" s="13"/>
      <c r="J96" s="18"/>
      <c r="L96" s="18"/>
    </row>
    <row r="97" spans="1:12" ht="20.100000000000001" customHeight="1">
      <c r="C97" s="53"/>
      <c r="E97" s="13"/>
      <c r="J97" s="18"/>
      <c r="L97" s="18"/>
    </row>
    <row r="98" spans="1:12" ht="20.100000000000001" customHeight="1">
      <c r="C98" s="53"/>
      <c r="E98" s="13"/>
      <c r="J98" s="18"/>
      <c r="L98" s="18"/>
    </row>
    <row r="99" spans="1:12" ht="20.100000000000001" customHeight="1">
      <c r="C99" s="53"/>
      <c r="E99" s="13"/>
      <c r="J99" s="18"/>
      <c r="L99" s="18"/>
    </row>
    <row r="100" spans="1:12" ht="20.100000000000001" customHeight="1">
      <c r="C100" s="53"/>
      <c r="E100" s="13"/>
      <c r="J100" s="18"/>
      <c r="L100" s="18"/>
    </row>
    <row r="101" spans="1:12" ht="20.100000000000001" customHeight="1">
      <c r="C101" s="53"/>
      <c r="E101" s="13"/>
      <c r="J101" s="18"/>
      <c r="L101" s="18"/>
    </row>
    <row r="102" spans="1:12" ht="17.25" customHeight="1">
      <c r="C102" s="53"/>
      <c r="E102" s="13"/>
      <c r="J102" s="18"/>
      <c r="L102" s="18"/>
    </row>
    <row r="103" spans="1:12" ht="21.95" customHeight="1">
      <c r="A103" s="161" t="str">
        <f>A54</f>
        <v>หมายเหตุประกอบข้อมูลทางการเงินเป็นส่วนหนึ่งของข้อมูลทางการเงินระหว่างกาลนี้</v>
      </c>
      <c r="B103" s="162"/>
      <c r="C103" s="159"/>
      <c r="D103" s="159"/>
      <c r="E103" s="159"/>
      <c r="F103" s="31"/>
      <c r="G103" s="147"/>
      <c r="H103" s="31"/>
      <c r="I103" s="147"/>
      <c r="J103" s="148"/>
      <c r="K103" s="147"/>
      <c r="L103" s="148"/>
    </row>
    <row r="117" spans="1:1" ht="20.100000000000001" customHeight="1">
      <c r="A117" s="152"/>
    </row>
  </sheetData>
  <mergeCells count="4">
    <mergeCell ref="F5:H5"/>
    <mergeCell ref="J5:L5"/>
    <mergeCell ref="F59:H59"/>
    <mergeCell ref="J59:L59"/>
  </mergeCells>
  <pageMargins left="0.8" right="0.5" top="0.5" bottom="0.6" header="0.49" footer="0.4"/>
  <pageSetup paperSize="9" scale="86" firstPageNumber="7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5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F3314-D02E-4745-B3F1-D1FC59AE356A}">
  <dimension ref="A1:AH42"/>
  <sheetViews>
    <sheetView zoomScaleNormal="100" zoomScaleSheetLayoutView="90" workbookViewId="0">
      <selection activeCell="J20" sqref="J20"/>
    </sheetView>
  </sheetViews>
  <sheetFormatPr defaultColWidth="7.5703125" defaultRowHeight="21.75" customHeight="1"/>
  <cols>
    <col min="1" max="2" width="1.5703125" style="42" customWidth="1"/>
    <col min="3" max="3" width="30.140625" style="42" customWidth="1"/>
    <col min="4" max="4" width="6.7109375" style="42" customWidth="1"/>
    <col min="5" max="5" width="0.5703125" style="42" customWidth="1"/>
    <col min="6" max="6" width="9.28515625" style="42" customWidth="1"/>
    <col min="7" max="7" width="0.5703125" style="42" customWidth="1"/>
    <col min="8" max="8" width="7.7109375" style="42" customWidth="1"/>
    <col min="9" max="9" width="0.5703125" style="42" customWidth="1"/>
    <col min="10" max="10" width="14" style="42" customWidth="1"/>
    <col min="11" max="11" width="0.7109375" style="42" customWidth="1"/>
    <col min="12" max="12" width="11.5703125" style="42" customWidth="1"/>
    <col min="13" max="13" width="0.5703125" style="42" customWidth="1"/>
    <col min="14" max="14" width="9.7109375" style="42" customWidth="1"/>
    <col min="15" max="15" width="0.5703125" style="42" customWidth="1"/>
    <col min="16" max="16" width="10.28515625" style="42" customWidth="1"/>
    <col min="17" max="17" width="0.5703125" style="42" customWidth="1"/>
    <col min="18" max="18" width="9.28515625" style="42" customWidth="1"/>
    <col min="19" max="19" width="0.5703125" style="42" customWidth="1"/>
    <col min="20" max="20" width="14.28515625" style="42" customWidth="1"/>
    <col min="21" max="21" width="0.5703125" style="42" customWidth="1"/>
    <col min="22" max="22" width="10" style="42" customWidth="1"/>
    <col min="23" max="23" width="0.5703125" style="42" customWidth="1"/>
    <col min="24" max="24" width="12.42578125" style="42" customWidth="1"/>
    <col min="25" max="25" width="0.7109375" style="42" customWidth="1"/>
    <col min="26" max="26" width="13.28515625" style="42" customWidth="1"/>
    <col min="27" max="27" width="0.5703125" style="42" customWidth="1"/>
    <col min="28" max="28" width="8.5703125" style="42" customWidth="1"/>
    <col min="29" max="29" width="0.5703125" style="42" customWidth="1"/>
    <col min="30" max="30" width="9.28515625" style="42" customWidth="1"/>
    <col min="31" max="31" width="0.5703125" style="42" customWidth="1"/>
    <col min="32" max="32" width="9.28515625" style="42" customWidth="1"/>
    <col min="33" max="33" width="0.5703125" style="42" customWidth="1"/>
    <col min="34" max="34" width="9" style="42" customWidth="1"/>
    <col min="35" max="16384" width="7.5703125" style="42"/>
  </cols>
  <sheetData>
    <row r="1" spans="1:34" s="164" customFormat="1" ht="21.75" customHeight="1">
      <c r="A1" s="12" t="s">
        <v>0</v>
      </c>
      <c r="B1" s="23"/>
      <c r="C1" s="23"/>
      <c r="D1" s="163"/>
      <c r="E1" s="163"/>
      <c r="F1" s="18"/>
      <c r="G1" s="54"/>
      <c r="H1" s="18"/>
      <c r="I1" s="54"/>
      <c r="J1" s="54"/>
      <c r="K1" s="54"/>
      <c r="L1" s="54"/>
      <c r="M1" s="54"/>
      <c r="N1" s="18"/>
      <c r="O1" s="54"/>
      <c r="P1" s="18"/>
      <c r="Q1" s="54"/>
      <c r="R1" s="18"/>
      <c r="S1" s="54"/>
      <c r="T1" s="18"/>
      <c r="U1" s="54"/>
      <c r="V1" s="18"/>
      <c r="W1" s="54"/>
      <c r="X1" s="18"/>
      <c r="Y1" s="18"/>
      <c r="Z1" s="18"/>
      <c r="AA1" s="54"/>
      <c r="AB1" s="18"/>
      <c r="AC1" s="54"/>
      <c r="AD1" s="18"/>
      <c r="AE1" s="54"/>
      <c r="AF1" s="18"/>
      <c r="AG1" s="54"/>
      <c r="AH1" s="18"/>
    </row>
    <row r="2" spans="1:34" s="164" customFormat="1" ht="21.75" customHeight="1">
      <c r="A2" s="23" t="s">
        <v>146</v>
      </c>
      <c r="B2" s="23"/>
      <c r="C2" s="23"/>
      <c r="D2" s="163"/>
      <c r="E2" s="163"/>
      <c r="F2" s="18"/>
      <c r="G2" s="54"/>
      <c r="H2" s="18"/>
      <c r="I2" s="54"/>
      <c r="J2" s="54"/>
      <c r="K2" s="54"/>
      <c r="L2" s="54"/>
      <c r="M2" s="54"/>
      <c r="N2" s="18"/>
      <c r="O2" s="54"/>
      <c r="P2" s="18"/>
      <c r="Q2" s="54"/>
      <c r="R2" s="18"/>
      <c r="S2" s="54"/>
      <c r="T2" s="18"/>
      <c r="U2" s="54"/>
      <c r="V2" s="18"/>
      <c r="W2" s="54"/>
      <c r="X2" s="18"/>
      <c r="Y2" s="18"/>
      <c r="Z2" s="18"/>
      <c r="AA2" s="54"/>
      <c r="AB2" s="18"/>
      <c r="AC2" s="54"/>
      <c r="AD2" s="18"/>
      <c r="AE2" s="54"/>
      <c r="AF2" s="18"/>
      <c r="AG2" s="54"/>
      <c r="AH2" s="18"/>
    </row>
    <row r="3" spans="1:34" s="164" customFormat="1" ht="21.75" customHeight="1">
      <c r="A3" s="19" t="s">
        <v>141</v>
      </c>
      <c r="B3" s="165"/>
      <c r="C3" s="165"/>
      <c r="D3" s="166"/>
      <c r="E3" s="166"/>
      <c r="F3" s="57"/>
      <c r="G3" s="167"/>
      <c r="H3" s="57"/>
      <c r="I3" s="167"/>
      <c r="J3" s="167"/>
      <c r="K3" s="167"/>
      <c r="L3" s="167"/>
      <c r="M3" s="167"/>
      <c r="N3" s="57"/>
      <c r="O3" s="167"/>
      <c r="P3" s="57"/>
      <c r="Q3" s="167"/>
      <c r="R3" s="57"/>
      <c r="S3" s="167"/>
      <c r="T3" s="57"/>
      <c r="U3" s="167"/>
      <c r="V3" s="57"/>
      <c r="W3" s="167"/>
      <c r="X3" s="57"/>
      <c r="Y3" s="57"/>
      <c r="Z3" s="57"/>
      <c r="AA3" s="167"/>
      <c r="AB3" s="57"/>
      <c r="AC3" s="167"/>
      <c r="AD3" s="57"/>
      <c r="AE3" s="167"/>
      <c r="AF3" s="57"/>
      <c r="AG3" s="167"/>
      <c r="AH3" s="57"/>
    </row>
    <row r="4" spans="1:34" s="172" customFormat="1" ht="19.149999999999999" customHeight="1">
      <c r="A4" s="168"/>
      <c r="B4" s="168"/>
      <c r="C4" s="168"/>
      <c r="D4" s="169"/>
      <c r="E4" s="169"/>
      <c r="F4" s="170"/>
      <c r="G4" s="171"/>
      <c r="H4" s="170"/>
      <c r="I4" s="171"/>
      <c r="J4" s="171"/>
      <c r="K4" s="171"/>
      <c r="L4" s="171"/>
      <c r="M4" s="171"/>
      <c r="N4" s="170"/>
      <c r="O4" s="171"/>
      <c r="P4" s="170"/>
      <c r="Q4" s="171"/>
      <c r="R4" s="170"/>
      <c r="S4" s="171"/>
      <c r="T4" s="170"/>
      <c r="U4" s="171"/>
      <c r="V4" s="170"/>
      <c r="W4" s="171"/>
      <c r="X4" s="170"/>
      <c r="Y4" s="170"/>
      <c r="Z4" s="170"/>
      <c r="AA4" s="171"/>
      <c r="AB4" s="170"/>
      <c r="AC4" s="171"/>
      <c r="AD4" s="170"/>
      <c r="AE4" s="171"/>
      <c r="AF4" s="170"/>
      <c r="AG4" s="171"/>
      <c r="AH4" s="170"/>
    </row>
    <row r="5" spans="1:34" s="172" customFormat="1" ht="19.149999999999999" customHeight="1">
      <c r="A5" s="173"/>
      <c r="B5" s="173"/>
      <c r="C5" s="173"/>
      <c r="D5" s="174"/>
      <c r="E5" s="174"/>
      <c r="F5" s="175" t="s">
        <v>3</v>
      </c>
      <c r="G5" s="175"/>
      <c r="H5" s="175"/>
      <c r="I5" s="175"/>
      <c r="J5" s="175"/>
      <c r="K5" s="175"/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175"/>
    </row>
    <row r="6" spans="1:34" s="172" customFormat="1" ht="19.149999999999999" customHeight="1">
      <c r="A6" s="173"/>
      <c r="B6" s="168"/>
      <c r="C6" s="173"/>
      <c r="D6" s="174"/>
      <c r="E6" s="174"/>
      <c r="F6" s="176" t="s">
        <v>147</v>
      </c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76"/>
      <c r="S6" s="176"/>
      <c r="T6" s="176"/>
      <c r="U6" s="176"/>
      <c r="V6" s="176"/>
      <c r="W6" s="176"/>
      <c r="X6" s="176"/>
      <c r="Y6" s="176"/>
      <c r="Z6" s="176"/>
      <c r="AA6" s="176"/>
      <c r="AB6" s="176"/>
      <c r="AC6" s="176"/>
      <c r="AD6" s="176"/>
      <c r="AE6" s="171"/>
      <c r="AF6" s="170"/>
      <c r="AG6" s="171"/>
      <c r="AH6" s="170"/>
    </row>
    <row r="7" spans="1:34" s="172" customFormat="1" ht="19.149999999999999" customHeight="1">
      <c r="A7" s="173"/>
      <c r="B7" s="173"/>
      <c r="C7" s="173"/>
      <c r="D7" s="174"/>
      <c r="E7" s="174"/>
      <c r="F7" s="177"/>
      <c r="G7" s="178"/>
      <c r="H7" s="177"/>
      <c r="I7" s="178"/>
      <c r="J7" s="178"/>
      <c r="K7" s="178"/>
      <c r="L7" s="178"/>
      <c r="M7" s="178"/>
      <c r="N7" s="170"/>
      <c r="P7" s="170"/>
      <c r="Q7" s="169"/>
      <c r="R7" s="179" t="s">
        <v>95</v>
      </c>
      <c r="S7" s="179"/>
      <c r="T7" s="179"/>
      <c r="U7" s="179"/>
      <c r="V7" s="179"/>
      <c r="W7" s="179"/>
      <c r="X7" s="179"/>
      <c r="Y7" s="179"/>
      <c r="Z7" s="179"/>
      <c r="AA7" s="179"/>
      <c r="AB7" s="179"/>
      <c r="AC7" s="169"/>
      <c r="AD7" s="170"/>
      <c r="AE7" s="169"/>
      <c r="AF7" s="170"/>
      <c r="AG7" s="169"/>
      <c r="AH7" s="177"/>
    </row>
    <row r="8" spans="1:34" s="172" customFormat="1" ht="19.149999999999999" customHeight="1">
      <c r="A8" s="173"/>
      <c r="B8" s="173"/>
      <c r="C8" s="173"/>
      <c r="D8" s="174"/>
      <c r="E8" s="174"/>
      <c r="F8" s="170"/>
      <c r="G8" s="171"/>
      <c r="H8" s="177"/>
      <c r="I8" s="171"/>
      <c r="J8" s="180" t="s">
        <v>91</v>
      </c>
      <c r="K8" s="180"/>
      <c r="L8" s="180"/>
      <c r="M8" s="171"/>
      <c r="N8" s="180" t="s">
        <v>92</v>
      </c>
      <c r="O8" s="180"/>
      <c r="P8" s="180"/>
      <c r="Q8" s="171"/>
      <c r="R8" s="179" t="s">
        <v>148</v>
      </c>
      <c r="S8" s="179"/>
      <c r="T8" s="179"/>
      <c r="U8" s="169"/>
      <c r="W8" s="169"/>
      <c r="X8" s="170"/>
      <c r="Y8" s="170"/>
      <c r="Z8" s="177"/>
      <c r="AA8" s="169"/>
      <c r="AB8" s="170"/>
      <c r="AC8" s="171"/>
      <c r="AD8" s="170"/>
      <c r="AE8" s="171"/>
      <c r="AF8" s="170"/>
      <c r="AG8" s="171"/>
      <c r="AH8" s="170"/>
    </row>
    <row r="9" spans="1:34" s="172" customFormat="1" ht="19.149999999999999" customHeight="1">
      <c r="A9" s="173"/>
      <c r="B9" s="173"/>
      <c r="C9" s="173"/>
      <c r="D9" s="174"/>
      <c r="E9" s="174"/>
      <c r="F9" s="170"/>
      <c r="G9" s="171"/>
      <c r="H9" s="177"/>
      <c r="I9" s="171"/>
      <c r="J9" s="177" t="s">
        <v>149</v>
      </c>
      <c r="Q9" s="178"/>
      <c r="R9" s="177"/>
      <c r="S9" s="178"/>
      <c r="T9" s="177" t="s">
        <v>150</v>
      </c>
      <c r="U9" s="178"/>
      <c r="V9" s="177"/>
      <c r="W9" s="178"/>
      <c r="X9" s="177" t="s">
        <v>151</v>
      </c>
      <c r="Y9" s="177"/>
      <c r="Z9" s="177" t="s">
        <v>152</v>
      </c>
      <c r="AA9" s="178"/>
      <c r="AB9" s="177" t="s">
        <v>153</v>
      </c>
      <c r="AC9" s="171"/>
      <c r="AD9" s="177" t="s">
        <v>154</v>
      </c>
      <c r="AE9" s="171"/>
      <c r="AF9" s="170"/>
      <c r="AG9" s="171"/>
      <c r="AH9" s="170"/>
    </row>
    <row r="10" spans="1:34" s="172" customFormat="1" ht="19.149999999999999" customHeight="1">
      <c r="A10" s="173"/>
      <c r="B10" s="173"/>
      <c r="C10" s="173"/>
      <c r="D10" s="174"/>
      <c r="E10" s="174"/>
      <c r="F10" s="177"/>
      <c r="G10" s="178"/>
      <c r="I10" s="178"/>
      <c r="J10" s="177" t="s">
        <v>155</v>
      </c>
      <c r="K10" s="178"/>
      <c r="L10" s="177" t="s">
        <v>156</v>
      </c>
      <c r="M10" s="178"/>
      <c r="N10" s="177" t="s">
        <v>157</v>
      </c>
      <c r="O10" s="169"/>
      <c r="P10" s="170"/>
      <c r="Q10" s="178"/>
      <c r="R10" s="177" t="s">
        <v>158</v>
      </c>
      <c r="S10" s="178"/>
      <c r="T10" s="177" t="s">
        <v>159</v>
      </c>
      <c r="U10" s="178"/>
      <c r="V10" s="177" t="s">
        <v>160</v>
      </c>
      <c r="W10" s="178"/>
      <c r="X10" s="177" t="s">
        <v>161</v>
      </c>
      <c r="Y10" s="177"/>
      <c r="Z10" s="177" t="s">
        <v>162</v>
      </c>
      <c r="AA10" s="178"/>
      <c r="AB10" s="177" t="s">
        <v>163</v>
      </c>
      <c r="AC10" s="169"/>
      <c r="AD10" s="177" t="s">
        <v>164</v>
      </c>
      <c r="AE10" s="169"/>
      <c r="AF10" s="177" t="s">
        <v>165</v>
      </c>
      <c r="AG10" s="169"/>
      <c r="AH10" s="177"/>
    </row>
    <row r="11" spans="1:34" s="172" customFormat="1" ht="19.149999999999999" customHeight="1">
      <c r="A11" s="173"/>
      <c r="B11" s="173"/>
      <c r="C11" s="173"/>
      <c r="D11" s="174"/>
      <c r="E11" s="174"/>
      <c r="F11" s="177" t="s">
        <v>166</v>
      </c>
      <c r="G11" s="178"/>
      <c r="H11" s="177" t="s">
        <v>167</v>
      </c>
      <c r="I11" s="178"/>
      <c r="J11" s="177" t="s">
        <v>168</v>
      </c>
      <c r="K11" s="178"/>
      <c r="L11" s="177" t="s">
        <v>169</v>
      </c>
      <c r="M11" s="178"/>
      <c r="N11" s="181" t="s">
        <v>170</v>
      </c>
      <c r="O11" s="178"/>
      <c r="P11" s="177"/>
      <c r="Q11" s="178"/>
      <c r="R11" s="177" t="s">
        <v>171</v>
      </c>
      <c r="S11" s="178"/>
      <c r="T11" s="177" t="s">
        <v>172</v>
      </c>
      <c r="U11" s="178"/>
      <c r="V11" s="177" t="s">
        <v>173</v>
      </c>
      <c r="W11" s="178"/>
      <c r="X11" s="177" t="s">
        <v>174</v>
      </c>
      <c r="Y11" s="177"/>
      <c r="Z11" s="177" t="s">
        <v>175</v>
      </c>
      <c r="AA11" s="178"/>
      <c r="AB11" s="177" t="s">
        <v>176</v>
      </c>
      <c r="AC11" s="178"/>
      <c r="AD11" s="177" t="s">
        <v>177</v>
      </c>
      <c r="AE11" s="178"/>
      <c r="AF11" s="177" t="s">
        <v>178</v>
      </c>
      <c r="AG11" s="178"/>
      <c r="AH11" s="177" t="s">
        <v>179</v>
      </c>
    </row>
    <row r="12" spans="1:34" s="172" customFormat="1" ht="19.149999999999999" customHeight="1">
      <c r="A12" s="173"/>
      <c r="B12" s="173"/>
      <c r="C12" s="173"/>
      <c r="D12" s="174"/>
      <c r="E12" s="174"/>
      <c r="F12" s="177" t="s">
        <v>180</v>
      </c>
      <c r="G12" s="178"/>
      <c r="H12" s="177" t="s">
        <v>181</v>
      </c>
      <c r="I12" s="178"/>
      <c r="J12" s="177" t="s">
        <v>182</v>
      </c>
      <c r="K12" s="178"/>
      <c r="L12" s="177" t="s">
        <v>183</v>
      </c>
      <c r="M12" s="178"/>
      <c r="N12" s="177" t="s">
        <v>184</v>
      </c>
      <c r="O12" s="178"/>
      <c r="P12" s="177" t="s">
        <v>94</v>
      </c>
      <c r="Q12" s="178"/>
      <c r="R12" s="177" t="s">
        <v>185</v>
      </c>
      <c r="S12" s="178"/>
      <c r="T12" s="177" t="s">
        <v>35</v>
      </c>
      <c r="U12" s="178"/>
      <c r="V12" s="177" t="s">
        <v>186</v>
      </c>
      <c r="W12" s="178"/>
      <c r="X12" s="177" t="s">
        <v>187</v>
      </c>
      <c r="Y12" s="177"/>
      <c r="Z12" s="177" t="s">
        <v>188</v>
      </c>
      <c r="AA12" s="178"/>
      <c r="AB12" s="177" t="s">
        <v>189</v>
      </c>
      <c r="AC12" s="178"/>
      <c r="AD12" s="177" t="s">
        <v>190</v>
      </c>
      <c r="AE12" s="178"/>
      <c r="AF12" s="177" t="s">
        <v>191</v>
      </c>
      <c r="AG12" s="178"/>
      <c r="AH12" s="177" t="s">
        <v>192</v>
      </c>
    </row>
    <row r="13" spans="1:34" s="172" customFormat="1" ht="19.149999999999999" customHeight="1">
      <c r="A13" s="173"/>
      <c r="B13" s="173"/>
      <c r="C13" s="173"/>
      <c r="D13" s="182" t="s">
        <v>11</v>
      </c>
      <c r="E13" s="182"/>
      <c r="F13" s="183" t="s">
        <v>12</v>
      </c>
      <c r="G13" s="178"/>
      <c r="H13" s="183" t="s">
        <v>12</v>
      </c>
      <c r="I13" s="178"/>
      <c r="J13" s="183" t="s">
        <v>12</v>
      </c>
      <c r="K13" s="178"/>
      <c r="L13" s="183" t="s">
        <v>12</v>
      </c>
      <c r="M13" s="178"/>
      <c r="N13" s="183" t="s">
        <v>12</v>
      </c>
      <c r="O13" s="178"/>
      <c r="P13" s="183" t="s">
        <v>12</v>
      </c>
      <c r="Q13" s="178"/>
      <c r="R13" s="183" t="s">
        <v>12</v>
      </c>
      <c r="S13" s="178"/>
      <c r="T13" s="183" t="s">
        <v>12</v>
      </c>
      <c r="U13" s="178"/>
      <c r="V13" s="183" t="s">
        <v>12</v>
      </c>
      <c r="W13" s="178"/>
      <c r="X13" s="183" t="s">
        <v>12</v>
      </c>
      <c r="Y13" s="177"/>
      <c r="Z13" s="183" t="s">
        <v>12</v>
      </c>
      <c r="AA13" s="178"/>
      <c r="AB13" s="183" t="s">
        <v>12</v>
      </c>
      <c r="AC13" s="178"/>
      <c r="AD13" s="183" t="s">
        <v>12</v>
      </c>
      <c r="AE13" s="178"/>
      <c r="AF13" s="183" t="s">
        <v>12</v>
      </c>
      <c r="AG13" s="178"/>
      <c r="AH13" s="183" t="s">
        <v>12</v>
      </c>
    </row>
    <row r="14" spans="1:34" s="172" customFormat="1" ht="19.149999999999999" customHeight="1">
      <c r="A14" s="168"/>
      <c r="B14" s="173"/>
      <c r="C14" s="173"/>
      <c r="D14" s="169"/>
      <c r="E14" s="169"/>
      <c r="F14" s="184"/>
      <c r="H14" s="184"/>
      <c r="N14" s="184"/>
      <c r="P14" s="184"/>
      <c r="R14" s="184"/>
      <c r="T14" s="184"/>
      <c r="V14" s="184"/>
      <c r="X14" s="184"/>
      <c r="Y14" s="184"/>
      <c r="Z14" s="184"/>
      <c r="AB14" s="184"/>
      <c r="AD14" s="184"/>
      <c r="AF14" s="184"/>
      <c r="AH14" s="184"/>
    </row>
    <row r="15" spans="1:34" s="172" customFormat="1" ht="19.149999999999999" customHeight="1">
      <c r="A15" s="168" t="s">
        <v>193</v>
      </c>
      <c r="B15" s="168"/>
      <c r="C15" s="173"/>
      <c r="D15" s="174"/>
      <c r="E15" s="174"/>
      <c r="F15" s="170">
        <v>1150000</v>
      </c>
      <c r="G15" s="171"/>
      <c r="H15" s="170">
        <v>1070000</v>
      </c>
      <c r="I15" s="171"/>
      <c r="J15" s="171">
        <v>1153866</v>
      </c>
      <c r="K15" s="171"/>
      <c r="L15" s="171">
        <v>13876</v>
      </c>
      <c r="M15" s="171"/>
      <c r="N15" s="170">
        <v>115000</v>
      </c>
      <c r="O15" s="171"/>
      <c r="P15" s="170">
        <v>17294538</v>
      </c>
      <c r="Q15" s="171"/>
      <c r="R15" s="170">
        <v>-348017</v>
      </c>
      <c r="S15" s="171"/>
      <c r="T15" s="170">
        <v>-41099</v>
      </c>
      <c r="U15" s="171"/>
      <c r="V15" s="170">
        <v>7820</v>
      </c>
      <c r="W15" s="171"/>
      <c r="X15" s="170">
        <v>-2982</v>
      </c>
      <c r="Y15" s="170"/>
      <c r="Z15" s="170">
        <v>4805</v>
      </c>
      <c r="AA15" s="171"/>
      <c r="AB15" s="170">
        <f>SUM(R15:Z15)</f>
        <v>-379473</v>
      </c>
      <c r="AC15" s="171"/>
      <c r="AD15" s="170">
        <f>SUM(F15:P15,AB15)</f>
        <v>20417807</v>
      </c>
      <c r="AE15" s="171"/>
      <c r="AF15" s="170">
        <v>5309290</v>
      </c>
      <c r="AG15" s="171"/>
      <c r="AH15" s="170">
        <f>SUM(AF15,AD15)</f>
        <v>25727097</v>
      </c>
    </row>
    <row r="16" spans="1:34" s="172" customFormat="1" ht="19.149999999999999" customHeight="1">
      <c r="A16" s="168" t="s">
        <v>194</v>
      </c>
      <c r="B16" s="168"/>
      <c r="C16" s="173"/>
      <c r="D16" s="174"/>
      <c r="E16" s="174"/>
      <c r="F16" s="170"/>
      <c r="G16" s="171"/>
      <c r="H16" s="170"/>
      <c r="I16" s="171"/>
      <c r="J16" s="171"/>
      <c r="K16" s="171"/>
      <c r="L16" s="171"/>
      <c r="M16" s="171"/>
      <c r="N16" s="170"/>
      <c r="O16" s="171"/>
      <c r="P16" s="170"/>
      <c r="Q16" s="171"/>
      <c r="R16" s="170"/>
      <c r="S16" s="171"/>
      <c r="T16" s="170"/>
      <c r="U16" s="171"/>
      <c r="V16" s="170"/>
      <c r="W16" s="171"/>
      <c r="X16" s="170"/>
      <c r="Y16" s="170"/>
      <c r="Z16" s="170"/>
      <c r="AA16" s="171"/>
      <c r="AB16" s="170"/>
      <c r="AC16" s="171"/>
      <c r="AD16" s="170"/>
      <c r="AE16" s="171"/>
      <c r="AF16" s="170"/>
      <c r="AG16" s="171"/>
      <c r="AH16" s="170"/>
    </row>
    <row r="17" spans="1:34" s="172" customFormat="1" ht="19.149999999999999" customHeight="1">
      <c r="A17" s="168"/>
      <c r="B17" s="168" t="s">
        <v>195</v>
      </c>
      <c r="C17" s="173"/>
      <c r="D17" s="174"/>
      <c r="E17" s="174"/>
      <c r="F17" s="170"/>
      <c r="G17" s="171"/>
      <c r="H17" s="170"/>
      <c r="I17" s="171"/>
      <c r="J17" s="171"/>
      <c r="K17" s="171"/>
      <c r="L17" s="171"/>
      <c r="M17" s="171"/>
      <c r="N17" s="170"/>
      <c r="O17" s="171"/>
      <c r="P17" s="170"/>
      <c r="Q17" s="171"/>
      <c r="R17" s="170"/>
      <c r="S17" s="171"/>
      <c r="T17" s="170"/>
      <c r="U17" s="171"/>
      <c r="V17" s="170"/>
      <c r="W17" s="171"/>
      <c r="X17" s="170"/>
      <c r="Y17" s="170"/>
      <c r="Z17" s="170"/>
      <c r="AA17" s="171"/>
      <c r="AB17" s="170"/>
      <c r="AC17" s="171"/>
      <c r="AD17" s="170"/>
      <c r="AE17" s="171"/>
      <c r="AF17" s="170"/>
      <c r="AG17" s="171"/>
      <c r="AH17" s="170"/>
    </row>
    <row r="18" spans="1:34" s="172" customFormat="1" ht="19.149999999999999" customHeight="1">
      <c r="A18" s="173" t="s">
        <v>196</v>
      </c>
      <c r="B18" s="173"/>
      <c r="C18" s="173"/>
      <c r="D18" s="174"/>
      <c r="E18" s="174"/>
      <c r="F18" s="170"/>
      <c r="G18" s="171"/>
      <c r="H18" s="170"/>
      <c r="I18" s="171"/>
      <c r="J18" s="171"/>
      <c r="K18" s="171"/>
      <c r="L18" s="171"/>
      <c r="M18" s="171"/>
      <c r="N18" s="170"/>
      <c r="O18" s="171"/>
      <c r="P18" s="170"/>
      <c r="Q18" s="171"/>
      <c r="R18" s="170"/>
      <c r="S18" s="171"/>
      <c r="T18" s="170"/>
      <c r="U18" s="171"/>
      <c r="V18" s="170"/>
      <c r="W18" s="171"/>
      <c r="X18" s="170"/>
      <c r="Y18" s="170"/>
      <c r="Z18" s="170"/>
      <c r="AA18" s="171"/>
      <c r="AB18" s="170"/>
      <c r="AC18" s="171"/>
      <c r="AD18" s="170"/>
      <c r="AE18" s="171"/>
      <c r="AF18" s="170"/>
      <c r="AG18" s="171"/>
      <c r="AH18" s="170"/>
    </row>
    <row r="19" spans="1:34" s="172" customFormat="1" ht="19.149999999999999" customHeight="1">
      <c r="A19" s="173"/>
      <c r="B19" s="173" t="s">
        <v>197</v>
      </c>
      <c r="C19" s="173"/>
      <c r="D19" s="174"/>
      <c r="E19" s="174"/>
      <c r="F19" s="170">
        <v>0</v>
      </c>
      <c r="G19" s="171"/>
      <c r="H19" s="170">
        <v>0</v>
      </c>
      <c r="I19" s="171"/>
      <c r="J19" s="170">
        <v>-1385</v>
      </c>
      <c r="K19" s="171"/>
      <c r="L19" s="170">
        <v>0</v>
      </c>
      <c r="M19" s="171"/>
      <c r="N19" s="170">
        <v>0</v>
      </c>
      <c r="O19" s="171"/>
      <c r="P19" s="170">
        <v>0</v>
      </c>
      <c r="Q19" s="171"/>
      <c r="R19" s="170">
        <v>0</v>
      </c>
      <c r="S19" s="171"/>
      <c r="T19" s="170">
        <v>0</v>
      </c>
      <c r="U19" s="171"/>
      <c r="V19" s="170">
        <v>0</v>
      </c>
      <c r="W19" s="171"/>
      <c r="X19" s="170">
        <v>0</v>
      </c>
      <c r="Y19" s="170"/>
      <c r="Z19" s="170">
        <v>0</v>
      </c>
      <c r="AA19" s="171"/>
      <c r="AB19" s="170">
        <v>0</v>
      </c>
      <c r="AC19" s="171"/>
      <c r="AD19" s="170">
        <f>SUM(F19:P19,AB19)</f>
        <v>-1385</v>
      </c>
      <c r="AE19" s="171"/>
      <c r="AF19" s="170">
        <v>-63615</v>
      </c>
      <c r="AG19" s="171"/>
      <c r="AH19" s="170">
        <f>SUM(AF19,AD19)</f>
        <v>-65000</v>
      </c>
    </row>
    <row r="20" spans="1:34" s="172" customFormat="1" ht="19.149999999999999" customHeight="1">
      <c r="A20" s="173" t="s">
        <v>278</v>
      </c>
      <c r="B20" s="173"/>
      <c r="C20" s="173"/>
      <c r="D20" s="174"/>
      <c r="E20" s="174"/>
      <c r="F20" s="170">
        <v>0</v>
      </c>
      <c r="G20" s="171"/>
      <c r="H20" s="170">
        <v>0</v>
      </c>
      <c r="I20" s="171"/>
      <c r="J20" s="170">
        <v>253681</v>
      </c>
      <c r="K20" s="171"/>
      <c r="L20" s="170">
        <v>0</v>
      </c>
      <c r="M20" s="171"/>
      <c r="N20" s="170">
        <v>0</v>
      </c>
      <c r="O20" s="171"/>
      <c r="P20" s="170">
        <v>0</v>
      </c>
      <c r="Q20" s="171"/>
      <c r="R20" s="170">
        <v>0</v>
      </c>
      <c r="S20" s="171"/>
      <c r="T20" s="170">
        <v>0</v>
      </c>
      <c r="U20" s="171"/>
      <c r="V20" s="170">
        <v>0</v>
      </c>
      <c r="W20" s="171"/>
      <c r="X20" s="170">
        <v>0</v>
      </c>
      <c r="Y20" s="170"/>
      <c r="Z20" s="170">
        <v>0</v>
      </c>
      <c r="AA20" s="171"/>
      <c r="AB20" s="170">
        <v>0</v>
      </c>
      <c r="AC20" s="171"/>
      <c r="AD20" s="170">
        <f>SUM(F20:P20,AB20)</f>
        <v>253681</v>
      </c>
      <c r="AE20" s="171"/>
      <c r="AF20" s="170">
        <v>137056</v>
      </c>
      <c r="AG20" s="171"/>
      <c r="AH20" s="170">
        <f>SUM(AF20,AD20)</f>
        <v>390737</v>
      </c>
    </row>
    <row r="21" spans="1:34" s="172" customFormat="1" ht="19.149999999999999" customHeight="1">
      <c r="A21" s="173" t="s">
        <v>198</v>
      </c>
      <c r="B21" s="173"/>
      <c r="C21" s="173"/>
      <c r="D21" s="185">
        <v>18</v>
      </c>
      <c r="E21" s="174"/>
      <c r="F21" s="170">
        <v>0</v>
      </c>
      <c r="G21" s="171"/>
      <c r="H21" s="170">
        <v>0</v>
      </c>
      <c r="I21" s="171"/>
      <c r="J21" s="170">
        <v>0</v>
      </c>
      <c r="K21" s="171"/>
      <c r="L21" s="170">
        <v>0</v>
      </c>
      <c r="M21" s="171"/>
      <c r="N21" s="170">
        <v>0</v>
      </c>
      <c r="O21" s="171"/>
      <c r="P21" s="170">
        <v>-459964</v>
      </c>
      <c r="Q21" s="171"/>
      <c r="R21" s="170">
        <v>0</v>
      </c>
      <c r="S21" s="171"/>
      <c r="T21" s="170">
        <v>0</v>
      </c>
      <c r="U21" s="171"/>
      <c r="V21" s="170">
        <v>0</v>
      </c>
      <c r="W21" s="171"/>
      <c r="X21" s="170">
        <v>0</v>
      </c>
      <c r="Y21" s="170"/>
      <c r="Z21" s="170">
        <v>0</v>
      </c>
      <c r="AA21" s="171"/>
      <c r="AB21" s="170">
        <v>0</v>
      </c>
      <c r="AC21" s="171"/>
      <c r="AD21" s="170">
        <f>SUM(F21:P21,AB21)</f>
        <v>-459964</v>
      </c>
      <c r="AE21" s="171"/>
      <c r="AF21" s="170">
        <v>0</v>
      </c>
      <c r="AG21" s="171"/>
      <c r="AH21" s="170">
        <f>SUM(AF21,AD21)</f>
        <v>-459964</v>
      </c>
    </row>
    <row r="22" spans="1:34" s="172" customFormat="1" ht="19.149999999999999" customHeight="1">
      <c r="A22" s="173" t="s">
        <v>199</v>
      </c>
      <c r="B22" s="173"/>
      <c r="C22" s="173"/>
      <c r="D22" s="174"/>
      <c r="E22" s="174"/>
      <c r="F22" s="170"/>
      <c r="G22" s="171"/>
      <c r="H22" s="170"/>
      <c r="I22" s="171"/>
      <c r="J22" s="170"/>
      <c r="K22" s="171"/>
      <c r="L22" s="170"/>
      <c r="M22" s="171"/>
      <c r="N22" s="170"/>
      <c r="O22" s="171"/>
      <c r="P22" s="170"/>
      <c r="Q22" s="171"/>
      <c r="R22" s="170"/>
      <c r="S22" s="171"/>
      <c r="T22" s="170"/>
      <c r="U22" s="171"/>
      <c r="V22" s="170"/>
      <c r="W22" s="171"/>
      <c r="X22" s="170"/>
      <c r="Y22" s="170"/>
      <c r="Z22" s="170"/>
      <c r="AA22" s="171"/>
      <c r="AB22" s="170"/>
      <c r="AC22" s="171"/>
      <c r="AD22" s="170"/>
      <c r="AE22" s="171"/>
      <c r="AF22" s="170"/>
      <c r="AG22" s="171"/>
      <c r="AH22" s="170"/>
    </row>
    <row r="23" spans="1:34" s="172" customFormat="1" ht="19.149999999999999" customHeight="1">
      <c r="A23" s="173"/>
      <c r="B23" s="173" t="s">
        <v>197</v>
      </c>
      <c r="C23" s="173"/>
      <c r="D23" s="174"/>
      <c r="E23" s="174"/>
      <c r="F23" s="170">
        <v>0</v>
      </c>
      <c r="G23" s="171"/>
      <c r="H23" s="170">
        <v>0</v>
      </c>
      <c r="I23" s="171"/>
      <c r="J23" s="170">
        <v>0</v>
      </c>
      <c r="K23" s="171"/>
      <c r="L23" s="170">
        <v>0</v>
      </c>
      <c r="M23" s="171"/>
      <c r="N23" s="170">
        <v>0</v>
      </c>
      <c r="O23" s="171"/>
      <c r="P23" s="170">
        <v>0</v>
      </c>
      <c r="Q23" s="171"/>
      <c r="R23" s="170">
        <v>0</v>
      </c>
      <c r="S23" s="171"/>
      <c r="T23" s="170">
        <v>0</v>
      </c>
      <c r="U23" s="171"/>
      <c r="V23" s="170">
        <v>0</v>
      </c>
      <c r="W23" s="171"/>
      <c r="X23" s="170">
        <v>0</v>
      </c>
      <c r="Y23" s="170"/>
      <c r="Z23" s="170">
        <v>0</v>
      </c>
      <c r="AA23" s="171"/>
      <c r="AB23" s="170">
        <v>0</v>
      </c>
      <c r="AC23" s="171"/>
      <c r="AD23" s="170">
        <v>0</v>
      </c>
      <c r="AE23" s="171"/>
      <c r="AF23" s="170">
        <v>-136282</v>
      </c>
      <c r="AG23" s="171"/>
      <c r="AH23" s="170">
        <f>SUM(AF23,AD23)</f>
        <v>-136282</v>
      </c>
    </row>
    <row r="24" spans="1:34" s="172" customFormat="1" ht="19.149999999999999" customHeight="1">
      <c r="A24" s="173" t="s">
        <v>134</v>
      </c>
      <c r="B24" s="173"/>
      <c r="C24" s="173"/>
      <c r="D24" s="174"/>
      <c r="E24" s="174"/>
      <c r="F24" s="186">
        <v>0</v>
      </c>
      <c r="G24" s="171"/>
      <c r="H24" s="186">
        <v>0</v>
      </c>
      <c r="I24" s="171"/>
      <c r="J24" s="186">
        <v>0</v>
      </c>
      <c r="K24" s="171"/>
      <c r="L24" s="186">
        <v>0</v>
      </c>
      <c r="M24" s="171"/>
      <c r="N24" s="186">
        <v>0</v>
      </c>
      <c r="O24" s="171"/>
      <c r="P24" s="186">
        <v>694747</v>
      </c>
      <c r="Q24" s="171"/>
      <c r="R24" s="186">
        <v>174593</v>
      </c>
      <c r="S24" s="171"/>
      <c r="T24" s="186">
        <v>17719</v>
      </c>
      <c r="U24" s="171"/>
      <c r="V24" s="186">
        <v>0</v>
      </c>
      <c r="W24" s="171"/>
      <c r="X24" s="186">
        <v>0</v>
      </c>
      <c r="Y24" s="170"/>
      <c r="Z24" s="186">
        <v>0</v>
      </c>
      <c r="AA24" s="171"/>
      <c r="AB24" s="186">
        <f>SUM(R24:Z24)</f>
        <v>192312</v>
      </c>
      <c r="AC24" s="171"/>
      <c r="AD24" s="186">
        <f>SUM(F24:P24,AB24)</f>
        <v>887059</v>
      </c>
      <c r="AE24" s="171"/>
      <c r="AF24" s="186">
        <v>390271</v>
      </c>
      <c r="AG24" s="171"/>
      <c r="AH24" s="186">
        <f>SUM(AF24,AD24)</f>
        <v>1277330</v>
      </c>
    </row>
    <row r="25" spans="1:34" s="172" customFormat="1" ht="6" customHeight="1">
      <c r="A25" s="173"/>
      <c r="B25" s="168"/>
      <c r="C25" s="173"/>
      <c r="D25" s="174"/>
      <c r="E25" s="174"/>
      <c r="F25" s="170"/>
      <c r="G25" s="171"/>
      <c r="H25" s="170"/>
      <c r="I25" s="171"/>
      <c r="J25" s="170"/>
      <c r="K25" s="171"/>
      <c r="L25" s="170"/>
      <c r="M25" s="171"/>
      <c r="N25" s="170"/>
      <c r="O25" s="171"/>
      <c r="P25" s="170"/>
      <c r="Q25" s="171"/>
      <c r="R25" s="170"/>
      <c r="S25" s="171"/>
      <c r="T25" s="170"/>
      <c r="U25" s="171"/>
      <c r="V25" s="170"/>
      <c r="W25" s="171"/>
      <c r="X25" s="170"/>
      <c r="Y25" s="170"/>
      <c r="Z25" s="170"/>
      <c r="AA25" s="171"/>
      <c r="AB25" s="170"/>
      <c r="AC25" s="171"/>
      <c r="AD25" s="170"/>
      <c r="AE25" s="171"/>
      <c r="AF25" s="170"/>
      <c r="AG25" s="171"/>
      <c r="AH25" s="170"/>
    </row>
    <row r="26" spans="1:34" s="172" customFormat="1" ht="19.149999999999999" customHeight="1" thickBot="1">
      <c r="A26" s="168" t="s">
        <v>200</v>
      </c>
      <c r="B26" s="168"/>
      <c r="C26" s="173"/>
      <c r="D26" s="174"/>
      <c r="E26" s="174"/>
      <c r="F26" s="187">
        <f>SUM(F15:F24)</f>
        <v>1150000</v>
      </c>
      <c r="G26" s="171"/>
      <c r="H26" s="187">
        <f>SUM(H15:H24)</f>
        <v>1070000</v>
      </c>
      <c r="I26" s="171"/>
      <c r="J26" s="187">
        <f>SUM(J15:J24)</f>
        <v>1406162</v>
      </c>
      <c r="K26" s="171"/>
      <c r="L26" s="187">
        <f>SUM(L15:L24)</f>
        <v>13876</v>
      </c>
      <c r="M26" s="171"/>
      <c r="N26" s="187">
        <f>SUM(N15:N24)</f>
        <v>115000</v>
      </c>
      <c r="O26" s="171"/>
      <c r="P26" s="187">
        <f>SUM(P15:P24)</f>
        <v>17529321</v>
      </c>
      <c r="Q26" s="171"/>
      <c r="R26" s="187">
        <f>SUM(R15:R24)</f>
        <v>-173424</v>
      </c>
      <c r="S26" s="171"/>
      <c r="T26" s="187">
        <f>SUM(T15:T24)</f>
        <v>-23380</v>
      </c>
      <c r="U26" s="171"/>
      <c r="V26" s="187">
        <f>SUM(V15:V24)</f>
        <v>7820</v>
      </c>
      <c r="W26" s="171"/>
      <c r="X26" s="187">
        <f>SUM(X15:X24)</f>
        <v>-2982</v>
      </c>
      <c r="Y26" s="170"/>
      <c r="Z26" s="187">
        <f>SUM(Z15:Z24)</f>
        <v>4805</v>
      </c>
      <c r="AA26" s="171"/>
      <c r="AB26" s="187">
        <f>SUM(AB15:AB24)</f>
        <v>-187161</v>
      </c>
      <c r="AC26" s="171"/>
      <c r="AD26" s="187">
        <f>SUM(AD15:AD24)</f>
        <v>21097198</v>
      </c>
      <c r="AE26" s="171"/>
      <c r="AF26" s="187">
        <f>SUM(AF15:AF24)</f>
        <v>5636720</v>
      </c>
      <c r="AG26" s="171"/>
      <c r="AH26" s="187">
        <f>SUM(AH15:AH24)</f>
        <v>26733918</v>
      </c>
    </row>
    <row r="27" spans="1:34" s="188" customFormat="1" ht="19.149999999999999" customHeight="1" thickTop="1"/>
    <row r="28" spans="1:34" s="172" customFormat="1" ht="19.149999999999999" customHeight="1">
      <c r="A28" s="168" t="s">
        <v>201</v>
      </c>
      <c r="B28" s="168"/>
      <c r="C28" s="173"/>
      <c r="D28" s="174"/>
      <c r="E28" s="174"/>
      <c r="F28" s="170">
        <v>1150000</v>
      </c>
      <c r="G28" s="171"/>
      <c r="H28" s="170">
        <v>1070000</v>
      </c>
      <c r="I28" s="171"/>
      <c r="J28" s="170">
        <v>1344526</v>
      </c>
      <c r="K28" s="171"/>
      <c r="L28" s="171">
        <v>13876</v>
      </c>
      <c r="M28" s="171"/>
      <c r="N28" s="170">
        <v>115000</v>
      </c>
      <c r="O28" s="171"/>
      <c r="P28" s="170">
        <v>19030004</v>
      </c>
      <c r="Q28" s="171"/>
      <c r="R28" s="170">
        <v>-717628</v>
      </c>
      <c r="S28" s="171"/>
      <c r="T28" s="170">
        <v>-31001</v>
      </c>
      <c r="U28" s="171"/>
      <c r="V28" s="170">
        <v>7820</v>
      </c>
      <c r="W28" s="171"/>
      <c r="X28" s="170">
        <v>-2982</v>
      </c>
      <c r="Y28" s="170"/>
      <c r="Z28" s="170">
        <v>4805</v>
      </c>
      <c r="AA28" s="171"/>
      <c r="AB28" s="170">
        <f>SUM(R28:AA28)</f>
        <v>-738986</v>
      </c>
      <c r="AC28" s="171"/>
      <c r="AD28" s="170">
        <f>AB28+F28+H28+J28+L28+N28+P28</f>
        <v>21984420</v>
      </c>
      <c r="AE28" s="171"/>
      <c r="AF28" s="170">
        <f>6103703</f>
        <v>6103703</v>
      </c>
      <c r="AG28" s="171"/>
      <c r="AH28" s="170">
        <f>AD28+AF28</f>
        <v>28088123</v>
      </c>
    </row>
    <row r="29" spans="1:34" s="172" customFormat="1" ht="19.149999999999999" customHeight="1">
      <c r="A29" s="168" t="s">
        <v>194</v>
      </c>
      <c r="B29" s="168"/>
      <c r="C29" s="173"/>
      <c r="D29" s="174"/>
      <c r="E29" s="174"/>
      <c r="F29" s="170"/>
      <c r="G29" s="171"/>
      <c r="H29" s="170"/>
      <c r="I29" s="171"/>
      <c r="J29" s="170"/>
      <c r="K29" s="171"/>
      <c r="L29" s="170"/>
      <c r="M29" s="171"/>
      <c r="O29" s="171"/>
      <c r="P29" s="170"/>
      <c r="Q29" s="171"/>
      <c r="R29" s="170"/>
      <c r="S29" s="171"/>
      <c r="T29" s="170"/>
      <c r="U29" s="171"/>
      <c r="V29" s="170"/>
      <c r="W29" s="171"/>
      <c r="X29" s="170"/>
      <c r="Y29" s="170"/>
      <c r="Z29" s="170"/>
      <c r="AA29" s="171"/>
      <c r="AB29" s="170"/>
      <c r="AC29" s="171"/>
      <c r="AD29" s="170"/>
      <c r="AE29" s="171"/>
      <c r="AF29" s="170"/>
      <c r="AG29" s="171"/>
      <c r="AH29" s="170"/>
    </row>
    <row r="30" spans="1:34" s="172" customFormat="1" ht="19.149999999999999" customHeight="1">
      <c r="A30" s="168"/>
      <c r="B30" s="168" t="s">
        <v>195</v>
      </c>
      <c r="C30" s="173"/>
      <c r="D30" s="174"/>
      <c r="E30" s="174"/>
      <c r="F30" s="170"/>
      <c r="G30" s="171"/>
      <c r="H30" s="170"/>
      <c r="I30" s="171"/>
      <c r="J30" s="170"/>
      <c r="K30" s="171"/>
      <c r="L30" s="170"/>
      <c r="M30" s="171"/>
      <c r="N30" s="170"/>
      <c r="O30" s="171"/>
      <c r="P30" s="170"/>
      <c r="Q30" s="171"/>
      <c r="R30" s="170"/>
      <c r="S30" s="171"/>
      <c r="T30" s="170"/>
      <c r="U30" s="171"/>
      <c r="V30" s="170"/>
      <c r="W30" s="171"/>
      <c r="X30" s="170"/>
      <c r="Y30" s="170"/>
      <c r="Z30" s="170"/>
      <c r="AA30" s="171"/>
      <c r="AB30" s="170"/>
      <c r="AC30" s="171"/>
      <c r="AD30" s="170"/>
      <c r="AE30" s="171"/>
      <c r="AF30" s="170"/>
      <c r="AG30" s="171"/>
      <c r="AH30" s="170"/>
    </row>
    <row r="31" spans="1:34" s="172" customFormat="1" ht="19.149999999999999" customHeight="1">
      <c r="A31" s="173" t="s">
        <v>278</v>
      </c>
      <c r="B31" s="173"/>
      <c r="C31" s="173"/>
      <c r="D31" s="185">
        <v>20</v>
      </c>
      <c r="E31" s="174"/>
      <c r="F31" s="170">
        <v>0</v>
      </c>
      <c r="G31" s="171"/>
      <c r="H31" s="170">
        <v>0</v>
      </c>
      <c r="I31" s="171"/>
      <c r="J31" s="170">
        <v>3006</v>
      </c>
      <c r="K31" s="171"/>
      <c r="L31" s="170">
        <v>0</v>
      </c>
      <c r="M31" s="171"/>
      <c r="N31" s="170">
        <v>0</v>
      </c>
      <c r="O31" s="171"/>
      <c r="P31" s="170">
        <v>0</v>
      </c>
      <c r="Q31" s="171"/>
      <c r="R31" s="170">
        <v>0</v>
      </c>
      <c r="S31" s="171"/>
      <c r="T31" s="170">
        <v>0</v>
      </c>
      <c r="U31" s="171"/>
      <c r="V31" s="170">
        <v>0</v>
      </c>
      <c r="W31" s="171"/>
      <c r="X31" s="170">
        <v>0</v>
      </c>
      <c r="Y31" s="170"/>
      <c r="Z31" s="170">
        <v>0</v>
      </c>
      <c r="AA31" s="171"/>
      <c r="AB31" s="170">
        <v>0</v>
      </c>
      <c r="AC31" s="171"/>
      <c r="AD31" s="170">
        <f>SUM(F31:P31,AB31)</f>
        <v>3006</v>
      </c>
      <c r="AE31" s="171"/>
      <c r="AF31" s="170">
        <v>-3006</v>
      </c>
      <c r="AG31" s="171"/>
      <c r="AH31" s="170">
        <f>SUM(AF31,AD31)</f>
        <v>0</v>
      </c>
    </row>
    <row r="32" spans="1:34" s="172" customFormat="1" ht="19.149999999999999" customHeight="1">
      <c r="A32" s="173" t="s">
        <v>198</v>
      </c>
      <c r="B32" s="173"/>
      <c r="C32" s="173"/>
      <c r="D32" s="185">
        <v>18</v>
      </c>
      <c r="E32" s="174"/>
      <c r="F32" s="170">
        <v>0</v>
      </c>
      <c r="G32" s="171"/>
      <c r="H32" s="170">
        <v>0</v>
      </c>
      <c r="I32" s="171"/>
      <c r="J32" s="170">
        <v>0</v>
      </c>
      <c r="K32" s="171"/>
      <c r="L32" s="170">
        <v>0</v>
      </c>
      <c r="M32" s="171"/>
      <c r="N32" s="170">
        <v>0</v>
      </c>
      <c r="O32" s="171"/>
      <c r="P32" s="170">
        <v>-632447</v>
      </c>
      <c r="Q32" s="171"/>
      <c r="R32" s="170">
        <v>0</v>
      </c>
      <c r="S32" s="171"/>
      <c r="T32" s="170">
        <v>0</v>
      </c>
      <c r="U32" s="171"/>
      <c r="V32" s="170">
        <v>0</v>
      </c>
      <c r="W32" s="171"/>
      <c r="X32" s="170">
        <v>0</v>
      </c>
      <c r="Y32" s="170"/>
      <c r="Z32" s="170">
        <v>0</v>
      </c>
      <c r="AA32" s="171"/>
      <c r="AB32" s="170">
        <v>0</v>
      </c>
      <c r="AC32" s="171"/>
      <c r="AD32" s="170">
        <f>SUM(F32:P32,AB32)</f>
        <v>-632447</v>
      </c>
      <c r="AE32" s="171"/>
      <c r="AF32" s="170">
        <v>0</v>
      </c>
      <c r="AG32" s="171"/>
      <c r="AH32" s="170">
        <f>SUM(AF32,AD32)</f>
        <v>-632447</v>
      </c>
    </row>
    <row r="33" spans="1:34" s="172" customFormat="1" ht="19.149999999999999" customHeight="1">
      <c r="A33" s="173" t="s">
        <v>199</v>
      </c>
      <c r="B33" s="173"/>
      <c r="C33" s="173"/>
      <c r="D33" s="174"/>
      <c r="E33" s="174"/>
      <c r="F33" s="170"/>
      <c r="G33" s="171"/>
      <c r="H33" s="170"/>
      <c r="I33" s="171"/>
      <c r="J33" s="170"/>
      <c r="K33" s="171"/>
      <c r="L33" s="170"/>
      <c r="M33" s="171"/>
      <c r="N33" s="170"/>
      <c r="O33" s="171"/>
      <c r="P33" s="170"/>
      <c r="Q33" s="171"/>
      <c r="R33" s="170"/>
      <c r="S33" s="171"/>
      <c r="T33" s="170"/>
      <c r="U33" s="171"/>
      <c r="V33" s="170"/>
      <c r="W33" s="171"/>
      <c r="X33" s="170"/>
      <c r="Y33" s="170"/>
      <c r="Z33" s="170"/>
      <c r="AA33" s="171"/>
      <c r="AB33" s="170"/>
      <c r="AC33" s="171"/>
      <c r="AD33" s="170"/>
      <c r="AE33" s="171"/>
      <c r="AF33" s="170"/>
      <c r="AG33" s="171"/>
      <c r="AH33" s="170"/>
    </row>
    <row r="34" spans="1:34" s="172" customFormat="1" ht="19.149999999999999" customHeight="1">
      <c r="A34" s="173"/>
      <c r="B34" s="173" t="s">
        <v>197</v>
      </c>
      <c r="C34" s="173"/>
      <c r="D34" s="174"/>
      <c r="E34" s="174"/>
      <c r="F34" s="170">
        <v>0</v>
      </c>
      <c r="G34" s="171"/>
      <c r="H34" s="170">
        <v>0</v>
      </c>
      <c r="I34" s="171"/>
      <c r="J34" s="170">
        <v>0</v>
      </c>
      <c r="K34" s="171"/>
      <c r="L34" s="170">
        <v>0</v>
      </c>
      <c r="M34" s="171"/>
      <c r="N34" s="170">
        <v>0</v>
      </c>
      <c r="O34" s="171"/>
      <c r="P34" s="170">
        <v>0</v>
      </c>
      <c r="Q34" s="171"/>
      <c r="R34" s="170">
        <v>0</v>
      </c>
      <c r="S34" s="171"/>
      <c r="T34" s="170">
        <v>0</v>
      </c>
      <c r="U34" s="171"/>
      <c r="V34" s="170">
        <v>0</v>
      </c>
      <c r="W34" s="171"/>
      <c r="X34" s="170">
        <v>0</v>
      </c>
      <c r="Y34" s="170"/>
      <c r="Z34" s="170">
        <v>0</v>
      </c>
      <c r="AA34" s="171"/>
      <c r="AB34" s="170">
        <v>0</v>
      </c>
      <c r="AC34" s="171"/>
      <c r="AD34" s="170">
        <f t="shared" ref="AD34" si="0">SUM(F34:P34,AB34)</f>
        <v>0</v>
      </c>
      <c r="AE34" s="171"/>
      <c r="AF34" s="170">
        <v>-113582</v>
      </c>
      <c r="AG34" s="171"/>
      <c r="AH34" s="170">
        <f>SUM(AF34,AD34)</f>
        <v>-113582</v>
      </c>
    </row>
    <row r="35" spans="1:34" s="172" customFormat="1" ht="19.350000000000001" customHeight="1">
      <c r="A35" s="173" t="s">
        <v>134</v>
      </c>
      <c r="B35" s="173"/>
      <c r="C35" s="173"/>
      <c r="D35" s="174"/>
      <c r="E35" s="174"/>
      <c r="F35" s="186">
        <v>0</v>
      </c>
      <c r="G35" s="171"/>
      <c r="H35" s="186">
        <v>0</v>
      </c>
      <c r="I35" s="171"/>
      <c r="J35" s="186">
        <v>0</v>
      </c>
      <c r="K35" s="171"/>
      <c r="L35" s="186">
        <v>0</v>
      </c>
      <c r="M35" s="171"/>
      <c r="N35" s="186">
        <v>0</v>
      </c>
      <c r="O35" s="171"/>
      <c r="P35" s="186">
        <v>969048</v>
      </c>
      <c r="Q35" s="171"/>
      <c r="R35" s="186">
        <v>-263764</v>
      </c>
      <c r="S35" s="171"/>
      <c r="T35" s="186">
        <v>-21220</v>
      </c>
      <c r="U35" s="171"/>
      <c r="V35" s="186">
        <v>38</v>
      </c>
      <c r="W35" s="171"/>
      <c r="X35" s="186">
        <v>-15</v>
      </c>
      <c r="Y35" s="170"/>
      <c r="Z35" s="186">
        <v>126</v>
      </c>
      <c r="AA35" s="171"/>
      <c r="AB35" s="186">
        <f>SUM(R35:Z35)</f>
        <v>-284835</v>
      </c>
      <c r="AC35" s="171"/>
      <c r="AD35" s="186">
        <f>SUM(F35:P35,AB35)</f>
        <v>684213</v>
      </c>
      <c r="AE35" s="171"/>
      <c r="AF35" s="186">
        <v>92916</v>
      </c>
      <c r="AG35" s="171"/>
      <c r="AH35" s="186">
        <f>SUM(AF35,AD35)</f>
        <v>777129</v>
      </c>
    </row>
    <row r="36" spans="1:34" s="172" customFormat="1" ht="6" customHeight="1">
      <c r="A36" s="173"/>
      <c r="B36" s="168"/>
      <c r="C36" s="173"/>
      <c r="D36" s="174"/>
      <c r="E36" s="174"/>
      <c r="F36" s="170"/>
      <c r="G36" s="171"/>
      <c r="H36" s="170"/>
      <c r="I36" s="171"/>
      <c r="J36" s="170"/>
      <c r="K36" s="171"/>
      <c r="L36" s="170"/>
      <c r="M36" s="171"/>
      <c r="N36" s="170"/>
      <c r="O36" s="171"/>
      <c r="P36" s="170"/>
      <c r="Q36" s="171"/>
      <c r="R36" s="170"/>
      <c r="S36" s="171"/>
      <c r="T36" s="170"/>
      <c r="U36" s="171"/>
      <c r="V36" s="170"/>
      <c r="W36" s="171"/>
      <c r="X36" s="170"/>
      <c r="Y36" s="170"/>
      <c r="Z36" s="170"/>
      <c r="AA36" s="171"/>
      <c r="AB36" s="170"/>
      <c r="AC36" s="171"/>
      <c r="AD36" s="170"/>
      <c r="AE36" s="171"/>
      <c r="AF36" s="170"/>
      <c r="AG36" s="171"/>
      <c r="AH36" s="170"/>
    </row>
    <row r="37" spans="1:34" s="172" customFormat="1" ht="19.149999999999999" customHeight="1" thickBot="1">
      <c r="A37" s="168" t="s">
        <v>202</v>
      </c>
      <c r="B37" s="168"/>
      <c r="C37" s="173"/>
      <c r="D37" s="174"/>
      <c r="E37" s="174"/>
      <c r="F37" s="187">
        <f>SUM(F28:F35)</f>
        <v>1150000</v>
      </c>
      <c r="G37" s="171"/>
      <c r="H37" s="187">
        <f>SUM(H28:H35)</f>
        <v>1070000</v>
      </c>
      <c r="I37" s="171"/>
      <c r="J37" s="187">
        <f>SUM(J28:J35)</f>
        <v>1347532</v>
      </c>
      <c r="K37" s="171"/>
      <c r="L37" s="187">
        <f>SUM(L28:L35)</f>
        <v>13876</v>
      </c>
      <c r="M37" s="171"/>
      <c r="N37" s="187">
        <f>SUM(N28:N35)</f>
        <v>115000</v>
      </c>
      <c r="O37" s="171"/>
      <c r="P37" s="187">
        <f>SUM(P28:P35)</f>
        <v>19366605</v>
      </c>
      <c r="Q37" s="171"/>
      <c r="R37" s="187">
        <f>SUM(R28:R35)</f>
        <v>-981392</v>
      </c>
      <c r="S37" s="171"/>
      <c r="T37" s="187">
        <f>SUM(T28:T35)</f>
        <v>-52221</v>
      </c>
      <c r="U37" s="171"/>
      <c r="V37" s="187">
        <f>SUM(V28:V35)</f>
        <v>7858</v>
      </c>
      <c r="W37" s="171"/>
      <c r="X37" s="187">
        <f>SUM(X28:X35)</f>
        <v>-2997</v>
      </c>
      <c r="Y37" s="170"/>
      <c r="Z37" s="187">
        <f>SUM(Z28:Z35)</f>
        <v>4931</v>
      </c>
      <c r="AA37" s="171"/>
      <c r="AB37" s="187">
        <f>SUM(AB28:AB35)</f>
        <v>-1023821</v>
      </c>
      <c r="AC37" s="171"/>
      <c r="AD37" s="187">
        <f>SUM(AD28:AD35)</f>
        <v>22039192</v>
      </c>
      <c r="AE37" s="171"/>
      <c r="AF37" s="187">
        <f>SUM(AF28:AF35)</f>
        <v>6080031</v>
      </c>
      <c r="AG37" s="171"/>
      <c r="AH37" s="187">
        <f>SUM(AH28:AH35)</f>
        <v>28119223</v>
      </c>
    </row>
    <row r="38" spans="1:34" s="188" customFormat="1" ht="19.350000000000001" customHeight="1" thickTop="1">
      <c r="F38" s="189"/>
      <c r="G38" s="189"/>
      <c r="H38" s="189"/>
      <c r="I38" s="189"/>
      <c r="J38" s="189"/>
      <c r="K38" s="189"/>
      <c r="L38" s="189"/>
      <c r="M38" s="189"/>
      <c r="N38" s="189"/>
      <c r="O38" s="189"/>
      <c r="P38" s="189"/>
      <c r="Q38" s="189"/>
      <c r="R38" s="189"/>
      <c r="S38" s="189"/>
      <c r="T38" s="189"/>
      <c r="U38" s="189"/>
      <c r="V38" s="189"/>
      <c r="W38" s="189"/>
      <c r="X38" s="189"/>
      <c r="Y38" s="189"/>
      <c r="Z38" s="189"/>
      <c r="AA38" s="189"/>
      <c r="AB38" s="189"/>
      <c r="AC38" s="189"/>
      <c r="AD38" s="189"/>
      <c r="AE38" s="189"/>
      <c r="AF38" s="189"/>
      <c r="AG38" s="189"/>
      <c r="AH38" s="189"/>
    </row>
    <row r="39" spans="1:34" s="188" customFormat="1" ht="10.5" customHeight="1">
      <c r="F39" s="189"/>
      <c r="G39" s="189"/>
      <c r="H39" s="189"/>
      <c r="I39" s="189"/>
      <c r="J39" s="189"/>
      <c r="K39" s="189"/>
      <c r="L39" s="189"/>
      <c r="M39" s="189"/>
      <c r="N39" s="189"/>
      <c r="O39" s="189"/>
      <c r="P39" s="189"/>
      <c r="Q39" s="189"/>
      <c r="R39" s="189"/>
      <c r="S39" s="189"/>
      <c r="T39" s="189"/>
      <c r="U39" s="189"/>
      <c r="V39" s="189"/>
      <c r="W39" s="189"/>
      <c r="X39" s="189"/>
      <c r="Y39" s="189"/>
      <c r="Z39" s="189"/>
      <c r="AA39" s="189"/>
      <c r="AB39" s="189"/>
      <c r="AC39" s="189"/>
      <c r="AD39" s="189"/>
      <c r="AE39" s="189"/>
      <c r="AF39" s="189"/>
      <c r="AG39" s="189"/>
      <c r="AH39" s="189"/>
    </row>
    <row r="40" spans="1:34" s="188" customFormat="1" ht="18" customHeight="1">
      <c r="F40" s="189"/>
      <c r="G40" s="189"/>
      <c r="H40" s="189"/>
      <c r="I40" s="189"/>
      <c r="J40" s="189"/>
      <c r="K40" s="189"/>
      <c r="L40" s="189"/>
      <c r="M40" s="189"/>
      <c r="N40" s="189"/>
      <c r="O40" s="189"/>
      <c r="P40" s="189"/>
      <c r="Q40" s="189"/>
      <c r="R40" s="189"/>
      <c r="S40" s="189"/>
      <c r="T40" s="189"/>
      <c r="U40" s="189"/>
      <c r="V40" s="189"/>
      <c r="W40" s="189"/>
      <c r="X40" s="189"/>
      <c r="Y40" s="189"/>
      <c r="Z40" s="189"/>
      <c r="AA40" s="189"/>
      <c r="AB40" s="189"/>
      <c r="AC40" s="189"/>
      <c r="AD40" s="189"/>
      <c r="AE40" s="189"/>
      <c r="AF40" s="189"/>
      <c r="AG40" s="189"/>
      <c r="AH40" s="189"/>
    </row>
    <row r="41" spans="1:34" s="188" customFormat="1" ht="16.5" customHeight="1">
      <c r="F41" s="189"/>
      <c r="G41" s="189"/>
      <c r="H41" s="189"/>
      <c r="I41" s="189"/>
      <c r="J41" s="189"/>
      <c r="K41" s="189"/>
      <c r="L41" s="189"/>
      <c r="M41" s="189"/>
      <c r="N41" s="189"/>
      <c r="O41" s="189"/>
      <c r="P41" s="189"/>
      <c r="Q41" s="189"/>
      <c r="R41" s="189"/>
      <c r="S41" s="189"/>
      <c r="T41" s="189"/>
      <c r="U41" s="189"/>
      <c r="V41" s="189"/>
      <c r="W41" s="189"/>
      <c r="X41" s="189"/>
      <c r="Y41" s="189"/>
      <c r="Z41" s="189"/>
      <c r="AA41" s="189"/>
      <c r="AB41" s="189"/>
      <c r="AC41" s="189"/>
      <c r="AD41" s="189"/>
      <c r="AE41" s="189"/>
      <c r="AF41" s="189"/>
      <c r="AG41" s="189"/>
      <c r="AH41" s="189"/>
    </row>
    <row r="42" spans="1:34" s="193" customFormat="1" ht="21.95" customHeight="1">
      <c r="A42" s="190" t="str">
        <f>'5-6 (single step) 3m'!A106</f>
        <v>หมายเหตุประกอบข้อมูลทางการเงินเป็นส่วนหนึ่งของข้อมูลทางการเงินระหว่างกาลนี้</v>
      </c>
      <c r="B42" s="191"/>
      <c r="C42" s="191"/>
      <c r="D42" s="192"/>
      <c r="E42" s="192"/>
      <c r="F42" s="192"/>
      <c r="G42" s="192"/>
      <c r="H42" s="192"/>
      <c r="I42" s="192"/>
      <c r="J42" s="192"/>
      <c r="K42" s="192"/>
      <c r="L42" s="192"/>
      <c r="M42" s="192"/>
      <c r="N42" s="192"/>
      <c r="O42" s="192"/>
      <c r="P42" s="192"/>
      <c r="Q42" s="192"/>
      <c r="R42" s="192"/>
      <c r="S42" s="192"/>
      <c r="T42" s="192"/>
      <c r="U42" s="192"/>
      <c r="V42" s="192"/>
      <c r="W42" s="192"/>
      <c r="X42" s="192"/>
      <c r="Y42" s="192"/>
      <c r="Z42" s="192"/>
      <c r="AA42" s="192"/>
      <c r="AB42" s="192"/>
      <c r="AC42" s="192"/>
      <c r="AD42" s="192"/>
      <c r="AE42" s="192"/>
      <c r="AF42" s="192"/>
      <c r="AG42" s="192"/>
      <c r="AH42" s="192"/>
    </row>
  </sheetData>
  <mergeCells count="6">
    <mergeCell ref="J8:L8"/>
    <mergeCell ref="N8:P8"/>
    <mergeCell ref="R8:T8"/>
    <mergeCell ref="F5:AH5"/>
    <mergeCell ref="F6:AD6"/>
    <mergeCell ref="R7:AB7"/>
  </mergeCells>
  <pageMargins left="0.3" right="0.3" top="0.5" bottom="0.6" header="0.49" footer="0.4"/>
  <pageSetup paperSize="9" scale="69" firstPageNumber="9" fitToHeight="0" orientation="landscape" useFirstPageNumber="1" horizontalDpi="1200" verticalDpi="1200" r:id="rId1"/>
  <headerFooter>
    <oddFooter>&amp;R&amp;"Browallia New,Regular"&amp;13&amp;P</oddFooter>
  </headerFooter>
  <ignoredErrors>
    <ignoredError sqref="G26 AA26 O26 Q26 AC26 AE26 AG26 U26 W26 S26 I26" emptyCellReferenc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998088-8F66-4D6C-85D5-56B0C2F2B0C9}">
  <dimension ref="A1:N29"/>
  <sheetViews>
    <sheetView zoomScaleNormal="100" zoomScaleSheetLayoutView="80" workbookViewId="0">
      <selection activeCell="E15" sqref="E15"/>
    </sheetView>
  </sheetViews>
  <sheetFormatPr defaultColWidth="7.5703125" defaultRowHeight="18.75"/>
  <cols>
    <col min="1" max="2" width="1.5703125" style="3" customWidth="1"/>
    <col min="3" max="3" width="41.5703125" style="3" customWidth="1"/>
    <col min="4" max="4" width="9.28515625" style="3" customWidth="1"/>
    <col min="5" max="5" width="1.28515625" style="3" customWidth="1"/>
    <col min="6" max="6" width="14.28515625" style="2" customWidth="1"/>
    <col min="7" max="7" width="1" style="43" customWidth="1"/>
    <col min="8" max="8" width="14.28515625" style="2" customWidth="1"/>
    <col min="9" max="9" width="1" style="43" customWidth="1"/>
    <col min="10" max="10" width="16.28515625" style="2" customWidth="1"/>
    <col min="11" max="11" width="1" style="43" customWidth="1"/>
    <col min="12" max="12" width="16" style="2" customWidth="1"/>
    <col min="13" max="13" width="1" style="43" customWidth="1"/>
    <col min="14" max="14" width="16.7109375" style="2" customWidth="1"/>
    <col min="15" max="16384" width="7.5703125" style="3"/>
  </cols>
  <sheetData>
    <row r="1" spans="1:14" ht="21" customHeight="1">
      <c r="A1" s="1" t="s">
        <v>0</v>
      </c>
      <c r="B1" s="1"/>
      <c r="C1" s="1"/>
      <c r="D1" s="1"/>
      <c r="E1" s="1"/>
    </row>
    <row r="2" spans="1:14" ht="21" customHeight="1">
      <c r="A2" s="1" t="s">
        <v>203</v>
      </c>
      <c r="B2" s="1"/>
      <c r="C2" s="1"/>
      <c r="D2" s="1"/>
      <c r="E2" s="1"/>
    </row>
    <row r="3" spans="1:14" ht="21" customHeight="1">
      <c r="A3" s="44" t="s">
        <v>141</v>
      </c>
      <c r="B3" s="45"/>
      <c r="C3" s="45"/>
      <c r="D3" s="45"/>
      <c r="E3" s="45"/>
      <c r="F3" s="46"/>
      <c r="G3" s="47"/>
      <c r="H3" s="46"/>
      <c r="I3" s="47"/>
      <c r="J3" s="46"/>
      <c r="K3" s="47"/>
      <c r="L3" s="46"/>
      <c r="M3" s="47"/>
      <c r="N3" s="46"/>
    </row>
    <row r="4" spans="1:14" ht="19.5" customHeight="1">
      <c r="A4" s="1"/>
      <c r="B4" s="1"/>
      <c r="C4" s="1"/>
      <c r="D4" s="1"/>
      <c r="E4" s="1"/>
    </row>
    <row r="5" spans="1:14" ht="21" customHeight="1">
      <c r="A5" s="1"/>
      <c r="B5" s="1"/>
      <c r="C5" s="1"/>
      <c r="D5" s="1"/>
      <c r="E5" s="1"/>
      <c r="F5" s="71" t="s">
        <v>4</v>
      </c>
      <c r="G5" s="71"/>
      <c r="H5" s="71"/>
      <c r="I5" s="71"/>
      <c r="J5" s="71"/>
      <c r="K5" s="71"/>
      <c r="L5" s="71"/>
      <c r="M5" s="71"/>
      <c r="N5" s="71"/>
    </row>
    <row r="6" spans="1:14" s="8" customFormat="1" ht="21" customHeight="1">
      <c r="J6" s="72" t="s">
        <v>92</v>
      </c>
      <c r="K6" s="72"/>
      <c r="L6" s="72"/>
      <c r="M6" s="50"/>
    </row>
    <row r="7" spans="1:14" s="8" customFormat="1" ht="21" customHeight="1">
      <c r="F7" s="10"/>
      <c r="G7" s="50"/>
      <c r="I7" s="50"/>
      <c r="J7" s="10" t="s">
        <v>157</v>
      </c>
      <c r="L7" s="2"/>
      <c r="M7" s="50"/>
    </row>
    <row r="8" spans="1:14" s="8" customFormat="1" ht="21" customHeight="1">
      <c r="F8" s="10" t="s">
        <v>166</v>
      </c>
      <c r="G8" s="50"/>
      <c r="H8" s="10" t="s">
        <v>167</v>
      </c>
      <c r="I8" s="50"/>
      <c r="J8" s="5" t="s">
        <v>170</v>
      </c>
      <c r="K8" s="50"/>
      <c r="L8" s="10"/>
      <c r="M8" s="50"/>
      <c r="N8" s="10" t="s">
        <v>179</v>
      </c>
    </row>
    <row r="9" spans="1:14" s="8" customFormat="1" ht="21" customHeight="1">
      <c r="F9" s="10" t="s">
        <v>180</v>
      </c>
      <c r="G9" s="50"/>
      <c r="H9" s="10" t="s">
        <v>181</v>
      </c>
      <c r="I9" s="50"/>
      <c r="J9" s="10" t="s">
        <v>184</v>
      </c>
      <c r="K9" s="50"/>
      <c r="L9" s="10" t="s">
        <v>94</v>
      </c>
      <c r="M9" s="50"/>
      <c r="N9" s="10" t="s">
        <v>192</v>
      </c>
    </row>
    <row r="10" spans="1:14" s="8" customFormat="1" ht="21" customHeight="1">
      <c r="D10" s="64" t="s">
        <v>11</v>
      </c>
      <c r="E10" s="51"/>
      <c r="F10" s="9" t="s">
        <v>12</v>
      </c>
      <c r="G10" s="50"/>
      <c r="H10" s="9" t="s">
        <v>12</v>
      </c>
      <c r="I10" s="50"/>
      <c r="J10" s="9" t="s">
        <v>12</v>
      </c>
      <c r="K10" s="50"/>
      <c r="L10" s="9" t="s">
        <v>12</v>
      </c>
      <c r="M10" s="50"/>
      <c r="N10" s="9" t="s">
        <v>12</v>
      </c>
    </row>
    <row r="11" spans="1:14" s="8" customFormat="1" ht="5.0999999999999996" customHeight="1">
      <c r="E11" s="49"/>
      <c r="F11" s="2"/>
      <c r="G11" s="43"/>
      <c r="H11" s="2"/>
      <c r="I11" s="43"/>
      <c r="J11" s="2"/>
      <c r="K11" s="43"/>
      <c r="L11" s="2"/>
      <c r="M11" s="43"/>
      <c r="N11" s="2"/>
    </row>
    <row r="12" spans="1:14" s="8" customFormat="1" ht="21" customHeight="1">
      <c r="A12" s="48" t="s">
        <v>193</v>
      </c>
      <c r="B12" s="48"/>
      <c r="E12" s="49"/>
      <c r="F12" s="2">
        <v>1150000</v>
      </c>
      <c r="G12" s="2"/>
      <c r="H12" s="2">
        <v>1070000</v>
      </c>
      <c r="I12" s="2"/>
      <c r="J12" s="2">
        <v>115000</v>
      </c>
      <c r="K12" s="2"/>
      <c r="L12" s="2">
        <v>9161165</v>
      </c>
      <c r="M12" s="2"/>
      <c r="N12" s="2">
        <f>SUM(F12:L12)</f>
        <v>11496165</v>
      </c>
    </row>
    <row r="13" spans="1:14" s="8" customFormat="1" ht="21" customHeight="1">
      <c r="A13" s="48" t="s">
        <v>204</v>
      </c>
      <c r="B13" s="48"/>
      <c r="E13" s="49"/>
      <c r="F13" s="2"/>
      <c r="G13" s="2"/>
      <c r="H13" s="2"/>
      <c r="I13" s="2"/>
      <c r="J13" s="2"/>
      <c r="K13" s="2"/>
      <c r="L13" s="2"/>
      <c r="M13" s="2"/>
      <c r="N13" s="2"/>
    </row>
    <row r="14" spans="1:14" s="8" customFormat="1" ht="21" customHeight="1">
      <c r="A14" s="8" t="s">
        <v>205</v>
      </c>
      <c r="B14" s="48"/>
      <c r="D14" s="52">
        <v>18</v>
      </c>
      <c r="E14" s="49"/>
      <c r="F14" s="2">
        <v>0</v>
      </c>
      <c r="G14" s="2"/>
      <c r="H14" s="2">
        <v>0</v>
      </c>
      <c r="I14" s="2"/>
      <c r="J14" s="2">
        <v>0</v>
      </c>
      <c r="K14" s="2"/>
      <c r="L14" s="2">
        <v>-459964</v>
      </c>
      <c r="M14" s="2"/>
      <c r="N14" s="2">
        <f>SUM(F14:L14)</f>
        <v>-459964</v>
      </c>
    </row>
    <row r="15" spans="1:14" s="8" customFormat="1" ht="21" customHeight="1">
      <c r="A15" s="26" t="s">
        <v>145</v>
      </c>
      <c r="E15" s="49"/>
      <c r="F15" s="31">
        <v>0</v>
      </c>
      <c r="G15" s="18"/>
      <c r="H15" s="31">
        <v>0</v>
      </c>
      <c r="I15" s="18"/>
      <c r="J15" s="31">
        <v>0</v>
      </c>
      <c r="K15" s="18"/>
      <c r="L15" s="31">
        <v>685340</v>
      </c>
      <c r="M15" s="18"/>
      <c r="N15" s="31">
        <f>SUM(F15:L15)</f>
        <v>685340</v>
      </c>
    </row>
    <row r="16" spans="1:14" s="8" customFormat="1" ht="5.0999999999999996" customHeight="1">
      <c r="E16" s="49"/>
      <c r="F16" s="2"/>
      <c r="G16" s="43"/>
      <c r="H16" s="2"/>
      <c r="I16" s="43"/>
      <c r="J16" s="2"/>
      <c r="K16" s="43"/>
      <c r="L16" s="2"/>
      <c r="M16" s="43"/>
      <c r="N16" s="2"/>
    </row>
    <row r="17" spans="1:14" ht="21" customHeight="1" thickBot="1">
      <c r="A17" s="48" t="s">
        <v>200</v>
      </c>
      <c r="B17" s="1"/>
      <c r="C17" s="1"/>
      <c r="D17" s="1"/>
      <c r="E17" s="49"/>
      <c r="F17" s="11">
        <f>SUM(F12:F15)</f>
        <v>1150000</v>
      </c>
      <c r="H17" s="11">
        <f>SUM(H12:H15)</f>
        <v>1070000</v>
      </c>
      <c r="J17" s="11">
        <f>SUM(J12:J15)</f>
        <v>115000</v>
      </c>
      <c r="L17" s="11">
        <f>SUM(L12:L15)</f>
        <v>9386541</v>
      </c>
      <c r="N17" s="11">
        <f>SUM(N12:N15)</f>
        <v>11721541</v>
      </c>
    </row>
    <row r="18" spans="1:14" ht="21" customHeight="1" thickTop="1">
      <c r="A18" s="48"/>
      <c r="B18" s="1"/>
      <c r="C18" s="1"/>
      <c r="D18" s="1"/>
      <c r="E18" s="49"/>
      <c r="G18" s="2"/>
      <c r="I18" s="2"/>
      <c r="K18" s="2"/>
      <c r="M18" s="2"/>
    </row>
    <row r="19" spans="1:14" s="8" customFormat="1" ht="21" customHeight="1">
      <c r="A19" s="48" t="s">
        <v>201</v>
      </c>
      <c r="B19" s="48"/>
      <c r="E19" s="49"/>
      <c r="F19" s="2">
        <v>1150000</v>
      </c>
      <c r="G19" s="2"/>
      <c r="H19" s="2">
        <v>1070000</v>
      </c>
      <c r="I19" s="2"/>
      <c r="J19" s="2">
        <v>115000</v>
      </c>
      <c r="K19" s="2"/>
      <c r="L19" s="2">
        <v>9647837</v>
      </c>
      <c r="M19" s="2"/>
      <c r="N19" s="2">
        <f>SUM(F19:L19)</f>
        <v>11982837</v>
      </c>
    </row>
    <row r="20" spans="1:14" s="8" customFormat="1" ht="21" customHeight="1">
      <c r="A20" s="48" t="s">
        <v>204</v>
      </c>
      <c r="B20" s="48"/>
      <c r="E20" s="49"/>
      <c r="F20" s="2"/>
      <c r="G20" s="2"/>
      <c r="H20" s="2"/>
      <c r="I20" s="2"/>
      <c r="J20" s="2"/>
      <c r="K20" s="2"/>
      <c r="L20" s="2"/>
      <c r="M20" s="2"/>
      <c r="N20" s="2"/>
    </row>
    <row r="21" spans="1:14" s="8" customFormat="1" ht="21" customHeight="1">
      <c r="A21" s="8" t="s">
        <v>205</v>
      </c>
      <c r="B21" s="48"/>
      <c r="D21" s="52">
        <v>18</v>
      </c>
      <c r="E21" s="49"/>
      <c r="F21" s="2">
        <v>0</v>
      </c>
      <c r="G21" s="2"/>
      <c r="H21" s="2">
        <v>0</v>
      </c>
      <c r="I21" s="2"/>
      <c r="J21" s="2">
        <v>0</v>
      </c>
      <c r="K21" s="2"/>
      <c r="L21" s="2">
        <v>-632447</v>
      </c>
      <c r="M21" s="2"/>
      <c r="N21" s="2">
        <f>SUM(F21:L21)</f>
        <v>-632447</v>
      </c>
    </row>
    <row r="22" spans="1:14" s="8" customFormat="1" ht="21" customHeight="1">
      <c r="A22" s="8" t="s">
        <v>145</v>
      </c>
      <c r="E22" s="49"/>
      <c r="F22" s="31">
        <v>0</v>
      </c>
      <c r="G22" s="18"/>
      <c r="H22" s="31">
        <v>0</v>
      </c>
      <c r="I22" s="18"/>
      <c r="J22" s="31">
        <v>0</v>
      </c>
      <c r="K22" s="18"/>
      <c r="L22" s="31">
        <f>'7-8 (single step) 6m'!J74</f>
        <v>1294834</v>
      </c>
      <c r="M22" s="18"/>
      <c r="N22" s="31">
        <f>SUM(F22:L22)</f>
        <v>1294834</v>
      </c>
    </row>
    <row r="23" spans="1:14" s="8" customFormat="1" ht="5.0999999999999996" customHeight="1">
      <c r="E23" s="49"/>
      <c r="F23" s="2"/>
      <c r="G23" s="43"/>
      <c r="H23" s="2"/>
      <c r="I23" s="43"/>
      <c r="J23" s="2"/>
      <c r="K23" s="43"/>
      <c r="L23" s="2"/>
      <c r="M23" s="43"/>
      <c r="N23" s="2"/>
    </row>
    <row r="24" spans="1:14" ht="21" customHeight="1" thickBot="1">
      <c r="A24" s="48" t="s">
        <v>202</v>
      </c>
      <c r="B24" s="1"/>
      <c r="C24" s="1"/>
      <c r="D24" s="1"/>
      <c r="E24" s="49"/>
      <c r="F24" s="11">
        <f>SUM(F19:F22)</f>
        <v>1150000</v>
      </c>
      <c r="H24" s="11">
        <f>SUM(H19:H22)</f>
        <v>1070000</v>
      </c>
      <c r="J24" s="11">
        <f>SUM(J19:J22)</f>
        <v>115000</v>
      </c>
      <c r="L24" s="11">
        <f>SUM(L19:L22)</f>
        <v>10310224</v>
      </c>
      <c r="N24" s="11">
        <f>SUM(N19:N22)</f>
        <v>12645224</v>
      </c>
    </row>
    <row r="25" spans="1:14" ht="21" customHeight="1" thickTop="1"/>
    <row r="26" spans="1:14" ht="21" customHeight="1"/>
    <row r="27" spans="1:14" ht="21" customHeight="1"/>
    <row r="28" spans="1:14" ht="24" customHeight="1"/>
    <row r="29" spans="1:14" ht="21.95" customHeight="1">
      <c r="A29" s="73" t="str">
        <f>'9'!A42</f>
        <v>หมายเหตุประกอบข้อมูลทางการเงินเป็นส่วนหนึ่งของข้อมูลทางการเงินระหว่างกาลนี้</v>
      </c>
      <c r="B29" s="74"/>
      <c r="C29" s="74"/>
      <c r="D29" s="74"/>
      <c r="E29" s="74"/>
      <c r="F29" s="74"/>
      <c r="G29" s="74"/>
      <c r="H29" s="74"/>
      <c r="I29" s="74"/>
      <c r="J29" s="74"/>
      <c r="K29" s="47"/>
      <c r="L29" s="46"/>
      <c r="M29" s="47"/>
      <c r="N29" s="46"/>
    </row>
  </sheetData>
  <mergeCells count="3">
    <mergeCell ref="F5:N5"/>
    <mergeCell ref="J6:L6"/>
    <mergeCell ref="A29:J29"/>
  </mergeCells>
  <pageMargins left="0.8" right="0.8" top="0.5" bottom="0.6" header="0.49" footer="0.4"/>
  <pageSetup paperSize="9" scale="95" firstPageNumber="10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9BC280-1B76-4258-A1C2-F00F0EB909F0}">
  <dimension ref="A1:U155"/>
  <sheetViews>
    <sheetView tabSelected="1" zoomScaleNormal="100" zoomScaleSheetLayoutView="100" workbookViewId="0">
      <selection activeCell="H46" sqref="H46"/>
    </sheetView>
  </sheetViews>
  <sheetFormatPr defaultColWidth="7.5703125" defaultRowHeight="21.75" customHeight="1"/>
  <cols>
    <col min="1" max="2" width="1.42578125" style="17" customWidth="1"/>
    <col min="3" max="3" width="51.28515625" style="17" customWidth="1"/>
    <col min="4" max="4" width="8.28515625" style="17" customWidth="1"/>
    <col min="5" max="5" width="0.7109375" style="17" customWidth="1"/>
    <col min="6" max="6" width="12.7109375" style="24" customWidth="1"/>
    <col min="7" max="7" width="0.7109375" style="24" customWidth="1"/>
    <col min="8" max="8" width="12.7109375" style="24" customWidth="1"/>
    <col min="9" max="9" width="0.7109375" style="24" customWidth="1"/>
    <col min="10" max="10" width="12.7109375" style="18" customWidth="1"/>
    <col min="11" max="11" width="0.7109375" style="24" customWidth="1"/>
    <col min="12" max="12" width="12.7109375" style="18" customWidth="1"/>
    <col min="13" max="16" width="7.5703125" style="17"/>
    <col min="17" max="17" width="7.7109375" style="17" customWidth="1"/>
    <col min="18" max="16384" width="7.5703125" style="17"/>
  </cols>
  <sheetData>
    <row r="1" spans="1:12" ht="17.649999999999999" customHeight="1">
      <c r="A1" s="12" t="s">
        <v>0</v>
      </c>
      <c r="B1" s="12"/>
      <c r="C1" s="12"/>
      <c r="D1" s="13"/>
      <c r="E1" s="13"/>
      <c r="F1" s="14"/>
      <c r="G1" s="15"/>
      <c r="H1" s="14"/>
      <c r="I1" s="15"/>
      <c r="J1" s="16"/>
      <c r="K1" s="15"/>
      <c r="L1" s="16"/>
    </row>
    <row r="2" spans="1:12" ht="17.649999999999999" customHeight="1">
      <c r="A2" s="12" t="s">
        <v>206</v>
      </c>
      <c r="B2" s="12"/>
      <c r="C2" s="12"/>
      <c r="D2" s="13"/>
      <c r="E2" s="13"/>
      <c r="F2" s="15"/>
      <c r="G2" s="15"/>
      <c r="H2" s="15"/>
      <c r="I2" s="15"/>
      <c r="K2" s="15"/>
    </row>
    <row r="3" spans="1:12" ht="17.649999999999999" customHeight="1">
      <c r="A3" s="19" t="s">
        <v>141</v>
      </c>
      <c r="B3" s="4"/>
      <c r="C3" s="4"/>
      <c r="D3" s="20"/>
      <c r="E3" s="20"/>
      <c r="F3" s="21"/>
      <c r="G3" s="21"/>
      <c r="H3" s="21"/>
      <c r="I3" s="21"/>
      <c r="J3" s="22"/>
      <c r="K3" s="21"/>
      <c r="L3" s="22"/>
    </row>
    <row r="4" spans="1:12" ht="18.75">
      <c r="A4" s="23"/>
      <c r="D4" s="13"/>
      <c r="E4" s="13"/>
      <c r="F4" s="18"/>
      <c r="H4" s="18"/>
      <c r="I4" s="18"/>
      <c r="K4" s="18"/>
    </row>
    <row r="5" spans="1:12" ht="20.100000000000001" customHeight="1">
      <c r="A5" s="12"/>
      <c r="B5" s="12"/>
      <c r="C5" s="12"/>
      <c r="D5" s="13"/>
      <c r="E5" s="13"/>
      <c r="F5" s="75" t="s">
        <v>3</v>
      </c>
      <c r="G5" s="75"/>
      <c r="H5" s="75"/>
      <c r="I5" s="25"/>
      <c r="J5" s="75" t="s">
        <v>4</v>
      </c>
      <c r="K5" s="75"/>
      <c r="L5" s="75"/>
    </row>
    <row r="6" spans="1:12" ht="20.100000000000001" customHeight="1">
      <c r="A6" s="26"/>
      <c r="B6" s="26"/>
      <c r="C6" s="26"/>
      <c r="D6" s="26"/>
      <c r="E6" s="26"/>
      <c r="F6" s="6" t="s">
        <v>9</v>
      </c>
      <c r="G6" s="6"/>
      <c r="H6" s="6" t="s">
        <v>10</v>
      </c>
      <c r="I6" s="6"/>
      <c r="J6" s="6" t="s">
        <v>9</v>
      </c>
      <c r="K6" s="6"/>
      <c r="L6" s="6" t="s">
        <v>10</v>
      </c>
    </row>
    <row r="7" spans="1:12" ht="20.100000000000001" customHeight="1">
      <c r="A7" s="26"/>
      <c r="B7" s="26"/>
      <c r="C7" s="26"/>
      <c r="D7" s="154" t="s">
        <v>11</v>
      </c>
      <c r="E7" s="26"/>
      <c r="F7" s="28" t="s">
        <v>12</v>
      </c>
      <c r="G7" s="6"/>
      <c r="H7" s="28" t="s">
        <v>12</v>
      </c>
      <c r="I7" s="6"/>
      <c r="J7" s="28" t="s">
        <v>12</v>
      </c>
      <c r="K7" s="6"/>
      <c r="L7" s="28" t="s">
        <v>12</v>
      </c>
    </row>
    <row r="8" spans="1:12" ht="20.100000000000001" customHeight="1">
      <c r="A8" s="12" t="s">
        <v>207</v>
      </c>
      <c r="B8" s="29"/>
      <c r="C8" s="29"/>
      <c r="D8" s="13"/>
      <c r="E8" s="13"/>
    </row>
    <row r="9" spans="1:12" ht="20.100000000000001" customHeight="1">
      <c r="A9" s="17" t="s">
        <v>122</v>
      </c>
      <c r="B9" s="23"/>
      <c r="C9" s="23"/>
      <c r="D9" s="13"/>
      <c r="E9" s="13"/>
      <c r="F9" s="24">
        <v>1637296</v>
      </c>
      <c r="H9" s="24">
        <v>1342380</v>
      </c>
      <c r="J9" s="24">
        <v>1442271</v>
      </c>
      <c r="L9" s="24">
        <v>778439</v>
      </c>
    </row>
    <row r="10" spans="1:12" ht="20.100000000000001" customHeight="1">
      <c r="A10" s="30" t="s">
        <v>208</v>
      </c>
      <c r="C10" s="29"/>
      <c r="D10" s="13"/>
      <c r="E10" s="13"/>
      <c r="F10" s="18"/>
      <c r="H10" s="18"/>
      <c r="J10" s="24"/>
      <c r="L10" s="24"/>
    </row>
    <row r="11" spans="1:12" ht="20.100000000000001" customHeight="1">
      <c r="B11" s="17" t="s">
        <v>209</v>
      </c>
      <c r="D11" s="13"/>
      <c r="E11" s="13"/>
      <c r="F11" s="24">
        <v>220441</v>
      </c>
      <c r="H11" s="24">
        <v>198150</v>
      </c>
      <c r="J11" s="24">
        <v>12870</v>
      </c>
      <c r="L11" s="24">
        <v>11437</v>
      </c>
    </row>
    <row r="12" spans="1:12" ht="20.100000000000001" customHeight="1">
      <c r="B12" s="17" t="s">
        <v>210</v>
      </c>
      <c r="D12" s="13"/>
      <c r="E12" s="13"/>
      <c r="F12" s="24">
        <v>768</v>
      </c>
      <c r="H12" s="24">
        <v>772</v>
      </c>
      <c r="J12" s="24">
        <v>0</v>
      </c>
      <c r="L12" s="24">
        <v>0</v>
      </c>
    </row>
    <row r="13" spans="1:12" ht="20.100000000000001" customHeight="1">
      <c r="B13" s="17" t="s">
        <v>211</v>
      </c>
      <c r="D13" s="13"/>
      <c r="E13" s="13"/>
      <c r="F13" s="24">
        <v>-1453</v>
      </c>
      <c r="H13" s="24">
        <v>-86</v>
      </c>
      <c r="J13" s="24">
        <v>0</v>
      </c>
      <c r="L13" s="24">
        <v>0</v>
      </c>
    </row>
    <row r="14" spans="1:12" ht="20.100000000000001" customHeight="1">
      <c r="B14" s="17" t="s">
        <v>212</v>
      </c>
      <c r="D14" s="13"/>
      <c r="E14" s="13"/>
      <c r="F14" s="24">
        <v>167</v>
      </c>
      <c r="H14" s="24">
        <v>40</v>
      </c>
      <c r="J14" s="24">
        <v>0</v>
      </c>
      <c r="L14" s="24">
        <v>-10</v>
      </c>
    </row>
    <row r="15" spans="1:12" ht="20.100000000000001" customHeight="1">
      <c r="B15" s="17" t="s">
        <v>213</v>
      </c>
      <c r="D15" s="13"/>
      <c r="E15" s="13"/>
      <c r="J15" s="24"/>
      <c r="L15" s="24"/>
    </row>
    <row r="16" spans="1:12" ht="20.100000000000001" customHeight="1">
      <c r="C16" s="17" t="s">
        <v>214</v>
      </c>
      <c r="D16" s="13"/>
      <c r="E16" s="13"/>
      <c r="F16" s="24">
        <v>1694</v>
      </c>
      <c r="H16" s="24">
        <v>-399</v>
      </c>
      <c r="J16" s="24">
        <v>744</v>
      </c>
      <c r="L16" s="24">
        <v>346</v>
      </c>
    </row>
    <row r="17" spans="1:12" ht="20.100000000000001" customHeight="1">
      <c r="B17" s="17" t="s">
        <v>215</v>
      </c>
      <c r="D17" s="13"/>
      <c r="E17" s="13"/>
      <c r="F17" s="24">
        <v>378</v>
      </c>
      <c r="H17" s="24">
        <v>817</v>
      </c>
      <c r="J17" s="24">
        <v>378</v>
      </c>
      <c r="L17" s="24">
        <v>817</v>
      </c>
    </row>
    <row r="18" spans="1:12" ht="20.100000000000001" customHeight="1">
      <c r="B18" s="17" t="s">
        <v>216</v>
      </c>
      <c r="D18" s="13">
        <v>20</v>
      </c>
      <c r="E18" s="13"/>
      <c r="F18" s="24">
        <v>0</v>
      </c>
      <c r="H18" s="24">
        <v>0</v>
      </c>
      <c r="J18" s="24">
        <v>-287500</v>
      </c>
      <c r="L18" s="24">
        <v>0</v>
      </c>
    </row>
    <row r="19" spans="1:12" ht="20.100000000000001" customHeight="1">
      <c r="B19" s="17" t="s">
        <v>217</v>
      </c>
      <c r="D19" s="13"/>
      <c r="E19" s="13"/>
      <c r="F19" s="24">
        <v>0</v>
      </c>
      <c r="H19" s="24">
        <v>-114</v>
      </c>
      <c r="J19" s="24">
        <v>0</v>
      </c>
      <c r="L19" s="24">
        <v>-238</v>
      </c>
    </row>
    <row r="20" spans="1:12" ht="20.100000000000001" customHeight="1">
      <c r="B20" s="17" t="s">
        <v>218</v>
      </c>
      <c r="D20" s="13">
        <v>9</v>
      </c>
      <c r="E20" s="13"/>
      <c r="F20" s="24">
        <v>1203</v>
      </c>
      <c r="H20" s="24">
        <v>0</v>
      </c>
      <c r="J20" s="24">
        <v>1203</v>
      </c>
      <c r="L20" s="24">
        <v>0</v>
      </c>
    </row>
    <row r="21" spans="1:12" ht="19.899999999999999" customHeight="1">
      <c r="B21" s="17" t="s">
        <v>219</v>
      </c>
      <c r="D21" s="13"/>
      <c r="E21" s="13"/>
      <c r="F21" s="24">
        <v>-536</v>
      </c>
      <c r="H21" s="24">
        <v>-14504</v>
      </c>
      <c r="J21" s="24">
        <v>0</v>
      </c>
      <c r="L21" s="24">
        <v>0</v>
      </c>
    </row>
    <row r="22" spans="1:12" ht="20.100000000000001" customHeight="1">
      <c r="B22" s="17" t="s">
        <v>220</v>
      </c>
      <c r="D22" s="13"/>
      <c r="E22" s="13"/>
      <c r="F22" s="24">
        <v>-14765</v>
      </c>
      <c r="H22" s="24">
        <v>0</v>
      </c>
      <c r="J22" s="24">
        <v>0</v>
      </c>
      <c r="L22" s="24">
        <v>0</v>
      </c>
    </row>
    <row r="23" spans="1:12" ht="20.100000000000001" customHeight="1">
      <c r="B23" s="17" t="s">
        <v>221</v>
      </c>
      <c r="D23" s="13"/>
      <c r="E23" s="13"/>
      <c r="F23" s="24">
        <v>28246</v>
      </c>
      <c r="H23" s="24">
        <v>22639</v>
      </c>
      <c r="J23" s="24">
        <v>2160</v>
      </c>
      <c r="L23" s="24">
        <v>0</v>
      </c>
    </row>
    <row r="24" spans="1:12" ht="20.100000000000001" customHeight="1">
      <c r="B24" s="17" t="s">
        <v>222</v>
      </c>
      <c r="D24" s="13"/>
      <c r="E24" s="13"/>
      <c r="F24" s="24">
        <v>4934</v>
      </c>
      <c r="H24" s="24">
        <v>7153</v>
      </c>
      <c r="J24" s="24">
        <v>2255</v>
      </c>
      <c r="L24" s="24">
        <v>2876</v>
      </c>
    </row>
    <row r="25" spans="1:12" ht="20.100000000000001" customHeight="1">
      <c r="B25" s="194" t="s">
        <v>119</v>
      </c>
      <c r="D25" s="13" t="s">
        <v>143</v>
      </c>
      <c r="E25" s="13"/>
      <c r="F25" s="24">
        <v>-470217</v>
      </c>
      <c r="H25" s="24">
        <v>-414695</v>
      </c>
      <c r="J25" s="24">
        <v>0</v>
      </c>
      <c r="L25" s="24">
        <v>0</v>
      </c>
    </row>
    <row r="26" spans="1:12" ht="20.100000000000001" customHeight="1">
      <c r="B26" s="194" t="s">
        <v>106</v>
      </c>
      <c r="D26" s="13"/>
      <c r="E26" s="13"/>
      <c r="F26" s="24">
        <v>0</v>
      </c>
      <c r="H26" s="24">
        <v>0</v>
      </c>
      <c r="J26" s="24">
        <v>-703302</v>
      </c>
      <c r="L26" s="24">
        <v>-426050</v>
      </c>
    </row>
    <row r="27" spans="1:12" ht="20.100000000000001" customHeight="1">
      <c r="B27" s="17" t="s">
        <v>107</v>
      </c>
      <c r="D27" s="13"/>
      <c r="E27" s="13"/>
      <c r="F27" s="18">
        <v>-44293</v>
      </c>
      <c r="H27" s="18">
        <v>-44595</v>
      </c>
      <c r="I27" s="18"/>
      <c r="J27" s="24">
        <v>-63539</v>
      </c>
      <c r="K27" s="18"/>
      <c r="L27" s="24">
        <v>-56132</v>
      </c>
    </row>
    <row r="28" spans="1:12" ht="20.100000000000001" customHeight="1">
      <c r="B28" s="17" t="s">
        <v>121</v>
      </c>
      <c r="D28" s="13"/>
      <c r="E28" s="13"/>
      <c r="F28" s="18">
        <v>338102</v>
      </c>
      <c r="H28" s="18">
        <v>343152</v>
      </c>
      <c r="I28" s="18"/>
      <c r="J28" s="24">
        <v>181609</v>
      </c>
      <c r="K28" s="18"/>
      <c r="L28" s="24">
        <v>194912</v>
      </c>
    </row>
    <row r="29" spans="1:12" ht="20.100000000000001" customHeight="1">
      <c r="D29" s="13"/>
      <c r="E29" s="13"/>
      <c r="F29" s="18"/>
      <c r="H29" s="18"/>
      <c r="I29" s="18"/>
      <c r="J29" s="24"/>
      <c r="K29" s="18"/>
      <c r="L29" s="24"/>
    </row>
    <row r="30" spans="1:12" ht="20.100000000000001" customHeight="1">
      <c r="A30" s="17" t="s">
        <v>223</v>
      </c>
      <c r="B30" s="23"/>
      <c r="D30" s="13"/>
      <c r="E30" s="13"/>
      <c r="J30" s="24"/>
      <c r="L30" s="24"/>
    </row>
    <row r="31" spans="1:12" ht="20.100000000000001" customHeight="1">
      <c r="A31" s="12"/>
      <c r="B31" s="17" t="s">
        <v>224</v>
      </c>
      <c r="D31" s="13"/>
      <c r="E31" s="13"/>
      <c r="F31" s="24">
        <v>232037</v>
      </c>
      <c r="H31" s="18">
        <v>-152456</v>
      </c>
      <c r="J31" s="24">
        <v>315795</v>
      </c>
      <c r="L31" s="24">
        <v>-126119</v>
      </c>
    </row>
    <row r="32" spans="1:12" ht="20.100000000000001" customHeight="1">
      <c r="A32" s="12"/>
      <c r="B32" s="17" t="s">
        <v>31</v>
      </c>
      <c r="D32" s="13"/>
      <c r="E32" s="13"/>
      <c r="F32" s="24">
        <v>3469</v>
      </c>
      <c r="H32" s="18">
        <v>2191</v>
      </c>
      <c r="J32" s="24">
        <v>0</v>
      </c>
      <c r="L32" s="24">
        <v>0</v>
      </c>
    </row>
    <row r="33" spans="1:12" ht="20.100000000000001" customHeight="1">
      <c r="B33" s="17" t="s">
        <v>27</v>
      </c>
      <c r="D33" s="13"/>
      <c r="E33" s="13"/>
      <c r="F33" s="24">
        <v>907259</v>
      </c>
      <c r="H33" s="18">
        <v>-226030</v>
      </c>
      <c r="I33" s="18"/>
      <c r="J33" s="24">
        <v>359158</v>
      </c>
      <c r="L33" s="24">
        <v>151496</v>
      </c>
    </row>
    <row r="34" spans="1:12" ht="20.100000000000001" customHeight="1">
      <c r="B34" s="17" t="s">
        <v>28</v>
      </c>
      <c r="D34" s="13"/>
      <c r="E34" s="13"/>
      <c r="F34" s="24">
        <v>98656</v>
      </c>
      <c r="H34" s="18">
        <v>-287944</v>
      </c>
      <c r="I34" s="18"/>
      <c r="J34" s="24">
        <v>-50029</v>
      </c>
      <c r="K34" s="18"/>
      <c r="L34" s="24">
        <v>-17482</v>
      </c>
    </row>
    <row r="35" spans="1:12" ht="20.100000000000001" customHeight="1">
      <c r="B35" s="17" t="s">
        <v>225</v>
      </c>
      <c r="D35" s="13"/>
      <c r="E35" s="13"/>
      <c r="F35" s="24">
        <v>-95736</v>
      </c>
      <c r="H35" s="18">
        <v>10063</v>
      </c>
      <c r="I35" s="18"/>
      <c r="J35" s="24">
        <v>-595</v>
      </c>
      <c r="K35" s="18"/>
      <c r="L35" s="24">
        <v>1197</v>
      </c>
    </row>
    <row r="36" spans="1:12" ht="20.100000000000001" customHeight="1">
      <c r="A36" s="12"/>
      <c r="B36" s="17" t="s">
        <v>56</v>
      </c>
      <c r="D36" s="13"/>
      <c r="E36" s="13"/>
      <c r="F36" s="24">
        <v>-292690</v>
      </c>
      <c r="H36" s="18">
        <v>-148568</v>
      </c>
      <c r="J36" s="24">
        <v>-10000</v>
      </c>
      <c r="K36" s="18"/>
      <c r="L36" s="24">
        <v>-61570</v>
      </c>
    </row>
    <row r="37" spans="1:12" ht="20.100000000000001" customHeight="1">
      <c r="A37" s="12"/>
      <c r="B37" s="17" t="s">
        <v>64</v>
      </c>
      <c r="D37" s="13"/>
      <c r="E37" s="13"/>
      <c r="F37" s="24">
        <v>1131105</v>
      </c>
      <c r="H37" s="18">
        <v>1675369</v>
      </c>
      <c r="J37" s="24">
        <v>876558</v>
      </c>
      <c r="K37" s="18"/>
      <c r="L37" s="24">
        <v>196284</v>
      </c>
    </row>
    <row r="38" spans="1:12" ht="20.100000000000001" customHeight="1">
      <c r="A38" s="12"/>
      <c r="B38" s="17" t="s">
        <v>68</v>
      </c>
      <c r="D38" s="13"/>
      <c r="E38" s="13"/>
      <c r="F38" s="18">
        <v>-607</v>
      </c>
      <c r="H38" s="18">
        <v>23108</v>
      </c>
      <c r="J38" s="24">
        <v>12089</v>
      </c>
      <c r="K38" s="18"/>
      <c r="L38" s="24">
        <v>11851</v>
      </c>
    </row>
    <row r="39" spans="1:12" ht="20.100000000000001" customHeight="1">
      <c r="A39" s="12"/>
      <c r="B39" s="17" t="s">
        <v>74</v>
      </c>
      <c r="D39" s="13"/>
      <c r="E39" s="13"/>
      <c r="F39" s="18">
        <v>-21296</v>
      </c>
      <c r="H39" s="18">
        <v>-36831</v>
      </c>
      <c r="J39" s="24">
        <v>-24540</v>
      </c>
      <c r="K39" s="18"/>
      <c r="L39" s="24">
        <v>-25084</v>
      </c>
    </row>
    <row r="40" spans="1:12" ht="20.100000000000001" customHeight="1">
      <c r="A40" s="23"/>
      <c r="B40" s="17" t="s">
        <v>79</v>
      </c>
      <c r="D40" s="13"/>
      <c r="E40" s="13"/>
      <c r="F40" s="31">
        <v>25500</v>
      </c>
      <c r="H40" s="31">
        <v>12409</v>
      </c>
      <c r="I40" s="18"/>
      <c r="J40" s="31">
        <v>27269</v>
      </c>
      <c r="K40" s="18"/>
      <c r="L40" s="31">
        <v>14797</v>
      </c>
    </row>
    <row r="41" spans="1:12" ht="6" customHeight="1">
      <c r="A41" s="23"/>
      <c r="D41" s="13"/>
      <c r="E41" s="13"/>
      <c r="F41" s="18"/>
      <c r="H41" s="18"/>
      <c r="I41" s="18"/>
      <c r="K41" s="18"/>
    </row>
    <row r="42" spans="1:12" ht="20.100000000000001" customHeight="1">
      <c r="A42" s="17" t="s">
        <v>226</v>
      </c>
      <c r="D42" s="13"/>
      <c r="E42" s="13"/>
      <c r="F42" s="24">
        <f>SUM(F9:F40)</f>
        <v>3689662</v>
      </c>
      <c r="H42" s="24">
        <f>SUM(H9:H40)</f>
        <v>2312021</v>
      </c>
      <c r="J42" s="24">
        <f>SUM(J9:J40)</f>
        <v>2094854</v>
      </c>
      <c r="L42" s="24">
        <f>SUM(L9:L40)</f>
        <v>651767</v>
      </c>
    </row>
    <row r="43" spans="1:12" ht="20.100000000000001" customHeight="1">
      <c r="B43" s="17" t="s">
        <v>227</v>
      </c>
      <c r="D43" s="13"/>
      <c r="E43" s="13"/>
      <c r="F43" s="18">
        <v>0</v>
      </c>
      <c r="H43" s="18">
        <v>10997</v>
      </c>
      <c r="I43" s="18"/>
      <c r="J43" s="24">
        <v>0</v>
      </c>
      <c r="K43" s="18"/>
      <c r="L43" s="24">
        <v>10997</v>
      </c>
    </row>
    <row r="44" spans="1:12" ht="20.100000000000001" customHeight="1">
      <c r="B44" s="17" t="s">
        <v>228</v>
      </c>
      <c r="D44" s="13"/>
      <c r="E44" s="13"/>
      <c r="F44" s="31">
        <v>-237950</v>
      </c>
      <c r="H44" s="31">
        <v>-337151</v>
      </c>
      <c r="I44" s="18"/>
      <c r="J44" s="31">
        <v>-58578</v>
      </c>
      <c r="K44" s="18"/>
      <c r="L44" s="31">
        <v>-8880</v>
      </c>
    </row>
    <row r="45" spans="1:12" ht="6" customHeight="1">
      <c r="D45" s="13"/>
      <c r="E45" s="13"/>
      <c r="J45" s="24"/>
      <c r="L45" s="24"/>
    </row>
    <row r="46" spans="1:12" ht="20.100000000000001" customHeight="1">
      <c r="A46" s="23" t="s">
        <v>229</v>
      </c>
      <c r="D46" s="13"/>
      <c r="E46" s="13"/>
      <c r="F46" s="66">
        <f>SUM(F42:F44)</f>
        <v>3451712</v>
      </c>
      <c r="H46" s="66">
        <f>SUM(H42:H44)</f>
        <v>1985867</v>
      </c>
      <c r="J46" s="66">
        <f>SUM(J42:J44)</f>
        <v>2036276</v>
      </c>
      <c r="L46" s="66">
        <f>SUM(L42:L44)</f>
        <v>653884</v>
      </c>
    </row>
    <row r="47" spans="1:12" ht="27" customHeight="1">
      <c r="A47" s="23"/>
      <c r="D47" s="13"/>
      <c r="E47" s="13"/>
      <c r="J47" s="24"/>
      <c r="L47" s="24"/>
    </row>
    <row r="48" spans="1:12" ht="27" customHeight="1">
      <c r="A48" s="23"/>
      <c r="D48" s="13"/>
      <c r="E48" s="13"/>
      <c r="J48" s="24"/>
      <c r="L48" s="24"/>
    </row>
    <row r="49" spans="1:21" ht="27" customHeight="1">
      <c r="A49" s="23"/>
      <c r="D49" s="13"/>
      <c r="E49" s="13"/>
      <c r="J49" s="24"/>
      <c r="L49" s="24"/>
    </row>
    <row r="50" spans="1:21" ht="27" customHeight="1">
      <c r="A50" s="23"/>
      <c r="D50" s="13"/>
      <c r="E50" s="13"/>
      <c r="J50" s="24"/>
      <c r="L50" s="24"/>
    </row>
    <row r="51" spans="1:21" ht="15" customHeight="1">
      <c r="A51" s="23"/>
      <c r="D51" s="13"/>
      <c r="E51" s="13"/>
      <c r="J51" s="24"/>
      <c r="L51" s="24"/>
    </row>
    <row r="52" spans="1:21" ht="21.95" customHeight="1">
      <c r="A52" s="32" t="str">
        <f>'2-4'!A57</f>
        <v>หมายเหตุประกอบข้อมูลทางการเงินเป็นส่วนหนึ่งของข้อมูลทางการเงินระหว่างกาลนี้</v>
      </c>
      <c r="B52" s="32"/>
      <c r="C52" s="33"/>
      <c r="D52" s="34"/>
      <c r="E52" s="34"/>
      <c r="F52" s="35"/>
      <c r="G52" s="35"/>
      <c r="H52" s="35"/>
      <c r="I52" s="35"/>
      <c r="J52" s="35"/>
      <c r="K52" s="35"/>
      <c r="L52" s="35"/>
    </row>
    <row r="53" spans="1:21" ht="17.649999999999999" customHeight="1">
      <c r="A53" s="12" t="s">
        <v>0</v>
      </c>
      <c r="B53" s="12"/>
      <c r="C53" s="12"/>
      <c r="D53" s="13"/>
      <c r="E53" s="13"/>
      <c r="F53" s="14"/>
      <c r="G53" s="15"/>
      <c r="H53" s="14"/>
      <c r="I53" s="15"/>
      <c r="J53" s="16"/>
      <c r="K53" s="15"/>
      <c r="L53" s="16"/>
    </row>
    <row r="54" spans="1:21" ht="17.649999999999999" customHeight="1">
      <c r="A54" s="12" t="s">
        <v>230</v>
      </c>
      <c r="B54" s="12"/>
      <c r="C54" s="12"/>
      <c r="D54" s="13"/>
      <c r="E54" s="13"/>
      <c r="F54" s="15"/>
      <c r="G54" s="15"/>
      <c r="H54" s="15"/>
      <c r="I54" s="15"/>
      <c r="K54" s="15"/>
    </row>
    <row r="55" spans="1:21" ht="17.649999999999999" customHeight="1">
      <c r="A55" s="19" t="str">
        <f>A3</f>
        <v>สำหรับรอบระยะเวลาหกเดือนสิ้นสุดวันที่ 30 มิถุนายน พ.ศ. 2568</v>
      </c>
      <c r="B55" s="4"/>
      <c r="C55" s="4"/>
      <c r="D55" s="20"/>
      <c r="E55" s="20"/>
      <c r="F55" s="21"/>
      <c r="G55" s="21"/>
      <c r="H55" s="21"/>
      <c r="I55" s="21"/>
      <c r="J55" s="22"/>
      <c r="K55" s="21"/>
      <c r="L55" s="22"/>
    </row>
    <row r="56" spans="1:21" ht="20.100000000000001" customHeight="1">
      <c r="A56" s="36"/>
      <c r="B56" s="36"/>
      <c r="C56" s="36"/>
      <c r="D56" s="37"/>
      <c r="E56" s="37"/>
      <c r="F56" s="38"/>
      <c r="G56" s="38"/>
      <c r="H56" s="38"/>
      <c r="I56" s="38"/>
      <c r="J56" s="39"/>
      <c r="K56" s="38"/>
      <c r="L56" s="39"/>
    </row>
    <row r="57" spans="1:21" ht="20.100000000000001" customHeight="1">
      <c r="A57" s="12"/>
      <c r="B57" s="12"/>
      <c r="C57" s="12"/>
      <c r="D57" s="13"/>
      <c r="E57" s="13"/>
      <c r="F57" s="75" t="s">
        <v>3</v>
      </c>
      <c r="G57" s="75"/>
      <c r="H57" s="75"/>
      <c r="I57" s="25"/>
      <c r="J57" s="75" t="s">
        <v>4</v>
      </c>
      <c r="K57" s="75"/>
      <c r="L57" s="75"/>
    </row>
    <row r="58" spans="1:21" ht="20.100000000000001" customHeight="1">
      <c r="A58" s="26"/>
      <c r="B58" s="26"/>
      <c r="C58" s="26"/>
      <c r="D58" s="26"/>
      <c r="E58" s="26"/>
      <c r="F58" s="6" t="s">
        <v>9</v>
      </c>
      <c r="G58" s="6"/>
      <c r="H58" s="6" t="s">
        <v>10</v>
      </c>
      <c r="I58" s="6"/>
      <c r="J58" s="6" t="s">
        <v>9</v>
      </c>
      <c r="K58" s="6"/>
      <c r="L58" s="6" t="s">
        <v>10</v>
      </c>
    </row>
    <row r="59" spans="1:21" ht="20.100000000000001" customHeight="1">
      <c r="A59" s="26"/>
      <c r="B59" s="26"/>
      <c r="C59" s="26"/>
      <c r="D59" s="154" t="s">
        <v>11</v>
      </c>
      <c r="E59" s="26"/>
      <c r="F59" s="28" t="s">
        <v>12</v>
      </c>
      <c r="G59" s="6"/>
      <c r="H59" s="28" t="s">
        <v>12</v>
      </c>
      <c r="I59" s="6"/>
      <c r="J59" s="28" t="s">
        <v>12</v>
      </c>
      <c r="K59" s="6"/>
      <c r="L59" s="28" t="s">
        <v>12</v>
      </c>
    </row>
    <row r="60" spans="1:21" ht="5.0999999999999996" customHeight="1">
      <c r="A60" s="26"/>
      <c r="B60" s="26"/>
      <c r="C60" s="26"/>
      <c r="D60" s="27"/>
      <c r="E60" s="26"/>
      <c r="F60" s="6"/>
      <c r="G60" s="6"/>
      <c r="H60" s="6"/>
      <c r="I60" s="6"/>
      <c r="J60" s="6"/>
      <c r="K60" s="6"/>
      <c r="L60" s="6"/>
    </row>
    <row r="61" spans="1:21" ht="20.100000000000001" customHeight="1">
      <c r="A61" s="12" t="s">
        <v>231</v>
      </c>
      <c r="B61" s="29"/>
      <c r="C61" s="29"/>
      <c r="D61" s="13"/>
      <c r="E61" s="13"/>
    </row>
    <row r="62" spans="1:21" ht="20.100000000000001" customHeight="1">
      <c r="A62" s="17" t="s">
        <v>232</v>
      </c>
      <c r="B62" s="29"/>
      <c r="C62" s="29"/>
      <c r="D62" s="13"/>
      <c r="E62" s="13"/>
      <c r="F62" s="24">
        <v>16868</v>
      </c>
      <c r="H62" s="24">
        <v>0</v>
      </c>
      <c r="J62" s="18">
        <v>0</v>
      </c>
      <c r="L62" s="18">
        <v>0</v>
      </c>
      <c r="O62" s="24"/>
      <c r="P62" s="24"/>
      <c r="Q62" s="18"/>
      <c r="R62" s="18"/>
      <c r="S62" s="18"/>
      <c r="T62" s="24"/>
      <c r="U62" s="18"/>
    </row>
    <row r="63" spans="1:21" ht="20.100000000000001" customHeight="1">
      <c r="A63" s="17" t="s">
        <v>233</v>
      </c>
      <c r="B63" s="29"/>
      <c r="C63" s="29"/>
      <c r="D63" s="13"/>
      <c r="E63" s="13"/>
    </row>
    <row r="64" spans="1:21" ht="20.100000000000001" customHeight="1">
      <c r="B64" s="17" t="s">
        <v>234</v>
      </c>
      <c r="D64" s="13"/>
      <c r="E64" s="13"/>
      <c r="F64" s="24">
        <v>486834</v>
      </c>
      <c r="H64" s="24">
        <v>599838</v>
      </c>
      <c r="J64" s="18">
        <v>352511</v>
      </c>
      <c r="L64" s="18">
        <v>555658</v>
      </c>
    </row>
    <row r="65" spans="1:12" ht="20.100000000000001" customHeight="1">
      <c r="A65" s="17" t="s">
        <v>235</v>
      </c>
      <c r="D65" s="13" t="s">
        <v>23</v>
      </c>
      <c r="E65" s="13"/>
      <c r="F65" s="24">
        <v>0</v>
      </c>
      <c r="H65" s="24">
        <v>0</v>
      </c>
      <c r="J65" s="18">
        <v>1676918</v>
      </c>
      <c r="L65" s="18">
        <v>0</v>
      </c>
    </row>
    <row r="66" spans="1:12" ht="20.100000000000001" customHeight="1">
      <c r="A66" s="17" t="s">
        <v>236</v>
      </c>
      <c r="B66" s="29"/>
      <c r="D66" s="13" t="s">
        <v>23</v>
      </c>
      <c r="E66" s="13"/>
      <c r="F66" s="24">
        <v>0</v>
      </c>
      <c r="H66" s="24">
        <v>0</v>
      </c>
      <c r="J66" s="18">
        <v>-62000</v>
      </c>
      <c r="L66" s="18">
        <v>-115200</v>
      </c>
    </row>
    <row r="67" spans="1:12" ht="20.100000000000001" customHeight="1">
      <c r="A67" s="17" t="s">
        <v>237</v>
      </c>
      <c r="B67" s="29"/>
      <c r="C67" s="29"/>
      <c r="D67" s="13"/>
      <c r="E67" s="13"/>
      <c r="F67" s="24">
        <v>0</v>
      </c>
      <c r="H67" s="24">
        <v>0</v>
      </c>
      <c r="J67" s="18">
        <v>0</v>
      </c>
      <c r="L67" s="18">
        <v>168000</v>
      </c>
    </row>
    <row r="68" spans="1:12" ht="20.100000000000001" customHeight="1">
      <c r="A68" s="17" t="s">
        <v>238</v>
      </c>
      <c r="B68" s="29"/>
      <c r="C68" s="29"/>
      <c r="D68" s="13"/>
      <c r="E68" s="13"/>
      <c r="F68" s="24">
        <v>0</v>
      </c>
      <c r="H68" s="24">
        <v>0</v>
      </c>
      <c r="J68" s="18">
        <v>0</v>
      </c>
      <c r="L68" s="18">
        <v>-65000</v>
      </c>
    </row>
    <row r="69" spans="1:12" ht="20.100000000000001" customHeight="1">
      <c r="A69" s="17" t="s">
        <v>239</v>
      </c>
      <c r="B69" s="29"/>
      <c r="C69" s="29"/>
      <c r="D69" s="13">
        <v>9</v>
      </c>
      <c r="E69" s="13"/>
      <c r="F69" s="24">
        <v>-22950</v>
      </c>
      <c r="H69" s="24">
        <v>-22695</v>
      </c>
      <c r="J69" s="18">
        <v>-22950</v>
      </c>
      <c r="L69" s="18">
        <v>-22695</v>
      </c>
    </row>
    <row r="70" spans="1:12" ht="20.100000000000001" customHeight="1">
      <c r="A70" s="17" t="s">
        <v>240</v>
      </c>
      <c r="B70" s="29"/>
      <c r="C70" s="29"/>
      <c r="D70" s="13">
        <v>10</v>
      </c>
      <c r="E70" s="13"/>
      <c r="F70" s="24">
        <v>-35230</v>
      </c>
      <c r="H70" s="24">
        <v>0</v>
      </c>
      <c r="J70" s="18">
        <v>0</v>
      </c>
      <c r="L70" s="18">
        <v>0</v>
      </c>
    </row>
    <row r="71" spans="1:12" ht="20.100000000000001" customHeight="1">
      <c r="A71" s="42" t="s">
        <v>241</v>
      </c>
      <c r="B71" s="29"/>
      <c r="C71" s="29"/>
      <c r="D71" s="13">
        <v>9</v>
      </c>
      <c r="E71" s="13"/>
      <c r="F71" s="24">
        <v>1378</v>
      </c>
      <c r="H71" s="24">
        <v>0</v>
      </c>
      <c r="J71" s="18">
        <v>1378</v>
      </c>
      <c r="L71" s="18">
        <v>0</v>
      </c>
    </row>
    <row r="72" spans="1:12" ht="20.100000000000001" customHeight="1">
      <c r="A72" s="42" t="s">
        <v>242</v>
      </c>
      <c r="B72" s="29"/>
      <c r="C72" s="29"/>
      <c r="D72" s="13">
        <v>20</v>
      </c>
      <c r="E72" s="13"/>
      <c r="F72" s="24">
        <v>0</v>
      </c>
      <c r="H72" s="24">
        <v>400975</v>
      </c>
      <c r="J72" s="18">
        <v>290050</v>
      </c>
      <c r="L72" s="18">
        <v>10238</v>
      </c>
    </row>
    <row r="73" spans="1:12" ht="20.100000000000001" customHeight="1">
      <c r="A73" s="42" t="s">
        <v>243</v>
      </c>
      <c r="B73" s="29"/>
      <c r="C73" s="29"/>
      <c r="D73" s="13"/>
      <c r="E73" s="13"/>
      <c r="F73" s="24">
        <v>0</v>
      </c>
      <c r="H73" s="24">
        <v>6941</v>
      </c>
      <c r="J73" s="18">
        <v>0</v>
      </c>
      <c r="L73" s="18">
        <v>0</v>
      </c>
    </row>
    <row r="74" spans="1:12" ht="20.100000000000001" customHeight="1">
      <c r="A74" s="42" t="s">
        <v>244</v>
      </c>
      <c r="B74" s="29"/>
      <c r="C74" s="29"/>
      <c r="D74" s="13"/>
      <c r="E74" s="13"/>
      <c r="F74" s="24">
        <v>-85234</v>
      </c>
      <c r="H74" s="24">
        <v>0</v>
      </c>
      <c r="J74" s="18">
        <v>-68170</v>
      </c>
      <c r="L74" s="18">
        <v>0</v>
      </c>
    </row>
    <row r="75" spans="1:12" ht="20.100000000000001" customHeight="1">
      <c r="A75" s="17" t="s">
        <v>245</v>
      </c>
      <c r="B75" s="29"/>
      <c r="C75" s="29"/>
      <c r="D75" s="13"/>
      <c r="E75" s="13"/>
      <c r="F75" s="24">
        <v>-6574772</v>
      </c>
      <c r="H75" s="24">
        <v>-1861711</v>
      </c>
      <c r="J75" s="18">
        <v>-4039673</v>
      </c>
      <c r="L75" s="18">
        <v>-288702</v>
      </c>
    </row>
    <row r="76" spans="1:12" ht="20.100000000000001" customHeight="1">
      <c r="A76" s="17" t="s">
        <v>246</v>
      </c>
      <c r="B76" s="29"/>
      <c r="C76" s="29"/>
      <c r="D76" s="13"/>
      <c r="E76" s="13"/>
      <c r="F76" s="24">
        <v>-552986</v>
      </c>
      <c r="H76" s="24">
        <v>-194208</v>
      </c>
      <c r="J76" s="18">
        <v>0</v>
      </c>
      <c r="L76" s="18">
        <v>0</v>
      </c>
    </row>
    <row r="77" spans="1:12" ht="20.100000000000001" customHeight="1">
      <c r="A77" s="17" t="s">
        <v>247</v>
      </c>
      <c r="B77" s="29"/>
      <c r="C77" s="29"/>
      <c r="D77" s="13"/>
      <c r="E77" s="13"/>
      <c r="F77" s="24">
        <v>-176301</v>
      </c>
      <c r="H77" s="24">
        <v>-198990</v>
      </c>
      <c r="J77" s="18">
        <v>-3268</v>
      </c>
      <c r="L77" s="18">
        <v>-4283</v>
      </c>
    </row>
    <row r="78" spans="1:12" ht="20.100000000000001" customHeight="1">
      <c r="A78" s="17" t="s">
        <v>248</v>
      </c>
      <c r="B78" s="29"/>
      <c r="C78" s="29"/>
      <c r="D78" s="13"/>
      <c r="E78" s="13"/>
      <c r="F78" s="24">
        <v>0</v>
      </c>
      <c r="H78" s="24">
        <v>10</v>
      </c>
      <c r="J78" s="18">
        <v>0</v>
      </c>
      <c r="L78" s="18">
        <v>10</v>
      </c>
    </row>
    <row r="79" spans="1:12" ht="20.100000000000001" customHeight="1">
      <c r="A79" s="17" t="s">
        <v>249</v>
      </c>
      <c r="D79" s="13"/>
      <c r="E79" s="13"/>
      <c r="F79" s="18">
        <v>36968</v>
      </c>
      <c r="G79" s="18"/>
      <c r="H79" s="18">
        <v>35561</v>
      </c>
      <c r="J79" s="18">
        <v>148500</v>
      </c>
      <c r="K79" s="18"/>
      <c r="L79" s="18">
        <v>20869</v>
      </c>
    </row>
    <row r="80" spans="1:12" ht="20.100000000000001" customHeight="1">
      <c r="A80" s="17" t="s">
        <v>250</v>
      </c>
      <c r="D80" s="13"/>
      <c r="E80" s="13"/>
      <c r="F80" s="31">
        <v>201345</v>
      </c>
      <c r="G80" s="18"/>
      <c r="H80" s="31">
        <v>532289</v>
      </c>
      <c r="J80" s="31">
        <v>703302</v>
      </c>
      <c r="L80" s="31">
        <v>426050</v>
      </c>
    </row>
    <row r="81" spans="1:12" ht="6" customHeight="1">
      <c r="D81" s="13"/>
      <c r="E81" s="13"/>
      <c r="F81" s="18"/>
      <c r="G81" s="18"/>
      <c r="H81" s="18"/>
      <c r="I81" s="18"/>
      <c r="K81" s="18"/>
    </row>
    <row r="82" spans="1:12" ht="20.100000000000001" customHeight="1">
      <c r="A82" s="23" t="s">
        <v>251</v>
      </c>
      <c r="D82" s="13"/>
      <c r="E82" s="13"/>
      <c r="F82" s="22">
        <f>SUM(F62:F80)</f>
        <v>-6704080</v>
      </c>
      <c r="G82" s="18"/>
      <c r="H82" s="22">
        <f>SUM(H62:H80)</f>
        <v>-701990</v>
      </c>
      <c r="I82" s="18"/>
      <c r="J82" s="22">
        <f>SUM(J62:J80)</f>
        <v>-1023402</v>
      </c>
      <c r="K82" s="18"/>
      <c r="L82" s="22">
        <f>SUM(L62:L80)</f>
        <v>684945</v>
      </c>
    </row>
    <row r="83" spans="1:12" ht="12.95" customHeight="1">
      <c r="D83" s="13"/>
      <c r="E83" s="13"/>
      <c r="F83" s="18"/>
      <c r="H83" s="18"/>
      <c r="I83" s="18"/>
      <c r="K83" s="18"/>
    </row>
    <row r="84" spans="1:12" ht="20.100000000000001" customHeight="1">
      <c r="A84" s="23" t="s">
        <v>252</v>
      </c>
      <c r="D84" s="13"/>
      <c r="E84" s="13"/>
      <c r="F84" s="18"/>
      <c r="G84" s="18"/>
      <c r="H84" s="18"/>
      <c r="I84" s="18"/>
      <c r="K84" s="18"/>
    </row>
    <row r="85" spans="1:12" ht="20.100000000000001" customHeight="1">
      <c r="A85" s="17" t="s">
        <v>253</v>
      </c>
      <c r="D85" s="13"/>
      <c r="E85" s="13"/>
      <c r="F85" s="18">
        <v>-217917</v>
      </c>
      <c r="G85" s="18"/>
      <c r="H85" s="18">
        <v>-435250</v>
      </c>
      <c r="I85" s="18"/>
      <c r="J85" s="18">
        <v>-600000</v>
      </c>
      <c r="K85" s="18"/>
      <c r="L85" s="18">
        <v>-850000</v>
      </c>
    </row>
    <row r="86" spans="1:12" ht="20.100000000000001" customHeight="1">
      <c r="A86" s="17" t="s">
        <v>254</v>
      </c>
      <c r="D86" s="13">
        <v>14</v>
      </c>
      <c r="E86" s="13"/>
      <c r="F86" s="18">
        <v>6553738</v>
      </c>
      <c r="G86" s="18"/>
      <c r="H86" s="18">
        <v>1308595</v>
      </c>
      <c r="I86" s="18"/>
      <c r="J86" s="18">
        <v>2000000</v>
      </c>
      <c r="K86" s="18"/>
      <c r="L86" s="18">
        <v>0</v>
      </c>
    </row>
    <row r="87" spans="1:12" ht="20.100000000000001" customHeight="1">
      <c r="A87" s="17" t="s">
        <v>255</v>
      </c>
      <c r="D87" s="13">
        <v>14</v>
      </c>
      <c r="E87" s="13"/>
      <c r="F87" s="18">
        <v>-2547885</v>
      </c>
      <c r="G87" s="18"/>
      <c r="H87" s="18">
        <v>-1092997</v>
      </c>
      <c r="I87" s="18"/>
      <c r="J87" s="18">
        <v>-1383947</v>
      </c>
      <c r="K87" s="18"/>
      <c r="L87" s="18">
        <v>-210526</v>
      </c>
    </row>
    <row r="88" spans="1:12" ht="20.100000000000001" customHeight="1">
      <c r="A88" s="17" t="s">
        <v>256</v>
      </c>
      <c r="D88" s="13"/>
      <c r="E88" s="13"/>
      <c r="F88" s="18">
        <v>-78213</v>
      </c>
      <c r="G88" s="18"/>
      <c r="H88" s="18">
        <v>-24457</v>
      </c>
      <c r="I88" s="18"/>
      <c r="J88" s="18">
        <v>-3908</v>
      </c>
      <c r="K88" s="18"/>
      <c r="L88" s="18">
        <v>-3148</v>
      </c>
    </row>
    <row r="89" spans="1:12" ht="20.100000000000001" customHeight="1">
      <c r="A89" s="17" t="s">
        <v>257</v>
      </c>
      <c r="D89" s="13"/>
      <c r="E89" s="13"/>
      <c r="F89" s="18">
        <v>0</v>
      </c>
      <c r="G89" s="18"/>
      <c r="H89" s="18">
        <v>-65000</v>
      </c>
      <c r="I89" s="18"/>
      <c r="J89" s="18">
        <v>0</v>
      </c>
      <c r="K89" s="18"/>
      <c r="L89" s="18">
        <v>0</v>
      </c>
    </row>
    <row r="90" spans="1:12" ht="20.100000000000001" customHeight="1">
      <c r="A90" s="17" t="s">
        <v>258</v>
      </c>
      <c r="D90" s="13"/>
      <c r="E90" s="13"/>
      <c r="F90" s="18">
        <v>-393768</v>
      </c>
      <c r="G90" s="18"/>
      <c r="H90" s="18">
        <v>-379762</v>
      </c>
      <c r="I90" s="18"/>
      <c r="J90" s="18">
        <v>-183430</v>
      </c>
      <c r="K90" s="18"/>
      <c r="L90" s="18">
        <v>-197297</v>
      </c>
    </row>
    <row r="91" spans="1:12" ht="20.100000000000001" customHeight="1">
      <c r="A91" s="17" t="s">
        <v>259</v>
      </c>
      <c r="D91" s="13"/>
      <c r="E91" s="13"/>
      <c r="F91" s="18">
        <v>-632447</v>
      </c>
      <c r="G91" s="18"/>
      <c r="H91" s="18">
        <v>-459964</v>
      </c>
      <c r="I91" s="18"/>
      <c r="J91" s="18">
        <v>-632447</v>
      </c>
      <c r="K91" s="18"/>
      <c r="L91" s="18">
        <v>-459964</v>
      </c>
    </row>
    <row r="92" spans="1:12" ht="20.100000000000001" customHeight="1">
      <c r="A92" s="17" t="s">
        <v>260</v>
      </c>
      <c r="D92" s="13"/>
      <c r="E92" s="13"/>
      <c r="F92" s="22">
        <v>-113582</v>
      </c>
      <c r="G92" s="18"/>
      <c r="H92" s="22">
        <v>-105483</v>
      </c>
      <c r="I92" s="18"/>
      <c r="J92" s="22">
        <v>0</v>
      </c>
      <c r="K92" s="18"/>
      <c r="L92" s="22">
        <v>0</v>
      </c>
    </row>
    <row r="93" spans="1:12" ht="6" customHeight="1">
      <c r="D93" s="13"/>
      <c r="E93" s="13"/>
      <c r="F93" s="18"/>
      <c r="G93" s="18"/>
      <c r="H93" s="18"/>
      <c r="I93" s="18"/>
      <c r="K93" s="18"/>
    </row>
    <row r="94" spans="1:12" ht="20.100000000000001" customHeight="1">
      <c r="A94" s="23" t="s">
        <v>261</v>
      </c>
      <c r="B94" s="29"/>
      <c r="C94" s="29"/>
      <c r="D94" s="13"/>
      <c r="E94" s="13"/>
      <c r="F94" s="22">
        <f>SUM(F85:F92)</f>
        <v>2569926</v>
      </c>
      <c r="G94" s="18"/>
      <c r="H94" s="22">
        <f>SUM(H85:H92)</f>
        <v>-1254318</v>
      </c>
      <c r="I94" s="18"/>
      <c r="J94" s="22">
        <f>SUM(J85:J92)</f>
        <v>-803732</v>
      </c>
      <c r="K94" s="18"/>
      <c r="L94" s="22">
        <f>SUM(L85:L92)</f>
        <v>-1720935</v>
      </c>
    </row>
    <row r="95" spans="1:12" ht="12.95" customHeight="1">
      <c r="D95" s="13"/>
      <c r="E95" s="13"/>
      <c r="F95" s="18"/>
      <c r="G95" s="18"/>
      <c r="H95" s="18"/>
    </row>
    <row r="96" spans="1:12" ht="20.100000000000001" customHeight="1">
      <c r="A96" s="23" t="s">
        <v>262</v>
      </c>
      <c r="D96" s="26"/>
      <c r="E96" s="13"/>
      <c r="F96" s="18">
        <f>SUM(F94,F82,F46)</f>
        <v>-682442</v>
      </c>
      <c r="G96" s="18"/>
      <c r="H96" s="18">
        <f>SUM(H94,H82,H46)</f>
        <v>29559</v>
      </c>
      <c r="I96" s="18"/>
      <c r="J96" s="18">
        <f>SUM(J94,J82,J46)</f>
        <v>209142</v>
      </c>
      <c r="K96" s="18"/>
      <c r="L96" s="18">
        <f>SUM(L94,L82,L46)</f>
        <v>-382106</v>
      </c>
    </row>
    <row r="97" spans="1:12" ht="20.100000000000001" customHeight="1">
      <c r="A97" s="17" t="s">
        <v>263</v>
      </c>
      <c r="D97" s="26"/>
      <c r="E97" s="13"/>
      <c r="F97" s="18">
        <v>2522199</v>
      </c>
      <c r="G97" s="18"/>
      <c r="H97" s="18">
        <v>2032358</v>
      </c>
      <c r="J97" s="18">
        <v>136130</v>
      </c>
      <c r="L97" s="18">
        <v>544281</v>
      </c>
    </row>
    <row r="98" spans="1:12" ht="20.100000000000001" customHeight="1">
      <c r="A98" s="17" t="s">
        <v>264</v>
      </c>
      <c r="D98" s="26"/>
      <c r="E98" s="13"/>
      <c r="F98" s="18">
        <v>-1375</v>
      </c>
      <c r="G98" s="18"/>
      <c r="H98" s="18">
        <v>3563</v>
      </c>
      <c r="J98" s="18">
        <v>-2160</v>
      </c>
      <c r="L98" s="18">
        <v>0</v>
      </c>
    </row>
    <row r="99" spans="1:12" ht="20.100000000000001" customHeight="1">
      <c r="A99" s="17" t="s">
        <v>265</v>
      </c>
      <c r="D99" s="26"/>
      <c r="E99" s="13"/>
      <c r="F99" s="22">
        <v>66419</v>
      </c>
      <c r="G99" s="18"/>
      <c r="H99" s="22">
        <v>9040</v>
      </c>
      <c r="J99" s="22">
        <v>0</v>
      </c>
      <c r="L99" s="22">
        <v>0</v>
      </c>
    </row>
    <row r="100" spans="1:12" ht="6" customHeight="1">
      <c r="D100" s="13"/>
      <c r="E100" s="13"/>
      <c r="F100" s="18"/>
      <c r="G100" s="18"/>
      <c r="H100" s="18"/>
      <c r="I100" s="18"/>
      <c r="K100" s="18"/>
    </row>
    <row r="101" spans="1:12" ht="20.100000000000001" customHeight="1" thickBot="1">
      <c r="A101" s="12" t="s">
        <v>266</v>
      </c>
      <c r="B101" s="29"/>
      <c r="C101" s="29"/>
      <c r="D101" s="13"/>
      <c r="E101" s="13"/>
      <c r="F101" s="40">
        <f>SUM(F96:F99)</f>
        <v>1904801</v>
      </c>
      <c r="G101" s="18"/>
      <c r="H101" s="40">
        <f>SUM(H96:H99)</f>
        <v>2074520</v>
      </c>
      <c r="I101" s="18"/>
      <c r="J101" s="40">
        <f>SUM(J96:J99)</f>
        <v>343112</v>
      </c>
      <c r="K101" s="18"/>
      <c r="L101" s="40">
        <f>SUM(L96:L99)</f>
        <v>162175</v>
      </c>
    </row>
    <row r="102" spans="1:12" ht="20.100000000000001" customHeight="1" thickTop="1">
      <c r="A102" s="12"/>
      <c r="B102" s="29"/>
      <c r="C102" s="29"/>
      <c r="D102" s="13"/>
      <c r="E102" s="13"/>
      <c r="F102" s="18"/>
      <c r="G102" s="18"/>
      <c r="H102" s="18"/>
      <c r="I102" s="18"/>
      <c r="K102" s="18"/>
    </row>
    <row r="103" spans="1:12" ht="20.100000000000001" customHeight="1">
      <c r="A103" s="12"/>
      <c r="B103" s="29"/>
      <c r="C103" s="29"/>
      <c r="D103" s="13"/>
      <c r="E103" s="13"/>
      <c r="F103" s="18"/>
      <c r="G103" s="18"/>
      <c r="H103" s="18"/>
      <c r="I103" s="18"/>
      <c r="K103" s="18"/>
    </row>
    <row r="104" spans="1:12" ht="20.100000000000001" customHeight="1">
      <c r="A104" s="12"/>
      <c r="B104" s="29"/>
      <c r="C104" s="29"/>
      <c r="D104" s="13"/>
      <c r="E104" s="13"/>
      <c r="F104" s="18"/>
      <c r="G104" s="18"/>
      <c r="H104" s="18"/>
      <c r="I104" s="18"/>
      <c r="K104" s="18"/>
    </row>
    <row r="105" spans="1:12" ht="20.100000000000001" customHeight="1">
      <c r="A105" s="12"/>
      <c r="B105" s="29"/>
      <c r="C105" s="29"/>
      <c r="D105" s="13"/>
      <c r="E105" s="13"/>
      <c r="F105" s="18"/>
      <c r="G105" s="18"/>
      <c r="H105" s="18"/>
      <c r="I105" s="18"/>
      <c r="K105" s="18"/>
    </row>
    <row r="106" spans="1:12" ht="18.75">
      <c r="A106" s="12"/>
      <c r="B106" s="29"/>
      <c r="C106" s="29"/>
      <c r="D106" s="13"/>
      <c r="E106" s="13"/>
      <c r="F106" s="18"/>
      <c r="G106" s="18"/>
      <c r="H106" s="18"/>
      <c r="I106" s="18"/>
      <c r="K106" s="18"/>
    </row>
    <row r="107" spans="1:12" ht="6" customHeight="1">
      <c r="A107" s="12"/>
      <c r="B107" s="29"/>
      <c r="C107" s="29"/>
      <c r="D107" s="13"/>
      <c r="E107" s="13"/>
      <c r="F107" s="18"/>
      <c r="G107" s="18"/>
      <c r="H107" s="18"/>
      <c r="I107" s="18"/>
      <c r="K107" s="18"/>
    </row>
    <row r="108" spans="1:12" ht="21.95" customHeight="1">
      <c r="A108" s="32" t="str">
        <f>A52</f>
        <v>หมายเหตุประกอบข้อมูลทางการเงินเป็นส่วนหนึ่งของข้อมูลทางการเงินระหว่างกาลนี้</v>
      </c>
      <c r="B108" s="32"/>
      <c r="C108" s="32"/>
      <c r="D108" s="34"/>
      <c r="E108" s="34"/>
      <c r="F108" s="31"/>
      <c r="G108" s="31"/>
      <c r="H108" s="31"/>
      <c r="I108" s="31"/>
      <c r="J108" s="31"/>
      <c r="K108" s="31"/>
      <c r="L108" s="31"/>
    </row>
    <row r="109" spans="1:12" ht="21.75" customHeight="1">
      <c r="A109" s="12" t="s">
        <v>0</v>
      </c>
      <c r="B109" s="12"/>
      <c r="C109" s="12"/>
      <c r="D109" s="13"/>
      <c r="E109" s="13"/>
      <c r="F109" s="14"/>
      <c r="G109" s="15"/>
      <c r="H109" s="14"/>
      <c r="I109" s="15"/>
      <c r="J109" s="16"/>
      <c r="K109" s="15"/>
      <c r="L109" s="16"/>
    </row>
    <row r="110" spans="1:12" ht="21.75" customHeight="1">
      <c r="A110" s="12" t="s">
        <v>230</v>
      </c>
      <c r="B110" s="12"/>
      <c r="C110" s="12"/>
      <c r="D110" s="13"/>
      <c r="E110" s="13"/>
      <c r="F110" s="15"/>
      <c r="G110" s="15"/>
      <c r="H110" s="15"/>
      <c r="I110" s="15"/>
      <c r="K110" s="15"/>
    </row>
    <row r="111" spans="1:12" ht="21.75" customHeight="1">
      <c r="A111" s="19" t="str">
        <f>A55</f>
        <v>สำหรับรอบระยะเวลาหกเดือนสิ้นสุดวันที่ 30 มิถุนายน พ.ศ. 2568</v>
      </c>
      <c r="B111" s="4"/>
      <c r="C111" s="4"/>
      <c r="D111" s="20"/>
      <c r="E111" s="20"/>
      <c r="F111" s="21"/>
      <c r="G111" s="21"/>
      <c r="H111" s="21"/>
      <c r="I111" s="21"/>
      <c r="J111" s="22"/>
      <c r="K111" s="21"/>
      <c r="L111" s="22"/>
    </row>
    <row r="112" spans="1:12" ht="21.75" customHeight="1">
      <c r="A112" s="36"/>
      <c r="B112" s="36"/>
      <c r="C112" s="36"/>
      <c r="D112" s="37"/>
      <c r="E112" s="37"/>
      <c r="F112" s="38"/>
      <c r="G112" s="38"/>
      <c r="H112" s="38"/>
      <c r="I112" s="38"/>
      <c r="J112" s="39"/>
      <c r="K112" s="38"/>
      <c r="L112" s="39"/>
    </row>
    <row r="113" spans="1:12" ht="21.75" customHeight="1">
      <c r="A113" s="12"/>
      <c r="B113" s="12"/>
      <c r="C113" s="12"/>
      <c r="E113" s="13"/>
      <c r="F113" s="75" t="s">
        <v>3</v>
      </c>
      <c r="G113" s="75"/>
      <c r="H113" s="75"/>
      <c r="I113" s="25"/>
      <c r="J113" s="75" t="s">
        <v>4</v>
      </c>
      <c r="K113" s="75"/>
      <c r="L113" s="75"/>
    </row>
    <row r="114" spans="1:12" ht="21.75" customHeight="1">
      <c r="A114" s="26"/>
      <c r="B114" s="26"/>
      <c r="C114" s="26"/>
      <c r="D114" s="26"/>
      <c r="E114" s="26"/>
      <c r="F114" s="6" t="s">
        <v>9</v>
      </c>
      <c r="G114" s="6"/>
      <c r="H114" s="6" t="s">
        <v>10</v>
      </c>
      <c r="I114" s="6"/>
      <c r="J114" s="6" t="s">
        <v>9</v>
      </c>
      <c r="K114" s="6"/>
      <c r="L114" s="6" t="s">
        <v>10</v>
      </c>
    </row>
    <row r="115" spans="1:12" ht="21.75" customHeight="1">
      <c r="A115" s="26"/>
      <c r="B115" s="26"/>
      <c r="C115" s="26"/>
      <c r="D115" s="26"/>
      <c r="E115" s="26"/>
      <c r="F115" s="28" t="s">
        <v>12</v>
      </c>
      <c r="G115" s="6"/>
      <c r="H115" s="28" t="s">
        <v>12</v>
      </c>
      <c r="I115" s="6"/>
      <c r="J115" s="28" t="s">
        <v>12</v>
      </c>
      <c r="K115" s="6"/>
      <c r="L115" s="28" t="s">
        <v>12</v>
      </c>
    </row>
    <row r="116" spans="1:12" ht="21.75" customHeight="1">
      <c r="A116" s="26"/>
      <c r="B116" s="26"/>
      <c r="C116" s="26"/>
      <c r="D116" s="26"/>
      <c r="E116" s="26"/>
      <c r="F116" s="6"/>
      <c r="G116" s="6"/>
      <c r="H116" s="6"/>
      <c r="I116" s="6"/>
      <c r="J116" s="6"/>
      <c r="K116" s="6"/>
      <c r="L116" s="6"/>
    </row>
    <row r="117" spans="1:12" ht="21.75" customHeight="1">
      <c r="A117" s="23" t="s">
        <v>267</v>
      </c>
      <c r="J117" s="24"/>
      <c r="K117" s="18"/>
      <c r="L117" s="24"/>
    </row>
    <row r="118" spans="1:12" ht="6" customHeight="1">
      <c r="A118" s="23"/>
      <c r="G118" s="15"/>
      <c r="I118" s="15"/>
      <c r="K118" s="18"/>
    </row>
    <row r="119" spans="1:12" ht="21.75" customHeight="1">
      <c r="A119" s="41" t="s">
        <v>268</v>
      </c>
      <c r="F119" s="18">
        <v>32953</v>
      </c>
      <c r="G119" s="18"/>
      <c r="H119" s="18">
        <v>21719</v>
      </c>
      <c r="I119" s="18"/>
      <c r="J119" s="18">
        <v>4782</v>
      </c>
      <c r="K119" s="18"/>
      <c r="L119" s="18">
        <v>3856</v>
      </c>
    </row>
    <row r="120" spans="1:12" ht="21.75" customHeight="1">
      <c r="A120" s="41" t="s">
        <v>276</v>
      </c>
      <c r="F120" s="18">
        <v>39433</v>
      </c>
      <c r="G120" s="18"/>
      <c r="H120" s="18">
        <v>53625</v>
      </c>
      <c r="I120" s="18"/>
      <c r="J120" s="18">
        <v>0</v>
      </c>
      <c r="K120" s="18"/>
      <c r="L120" s="18">
        <v>0</v>
      </c>
    </row>
    <row r="121" spans="1:12" ht="21.75" customHeight="1">
      <c r="A121" s="41" t="s">
        <v>269</v>
      </c>
      <c r="F121" s="18">
        <v>307551</v>
      </c>
      <c r="G121" s="18"/>
      <c r="H121" s="18">
        <v>0</v>
      </c>
      <c r="I121" s="18"/>
      <c r="J121" s="18">
        <v>0</v>
      </c>
      <c r="K121" s="18"/>
      <c r="L121" s="18">
        <v>0</v>
      </c>
    </row>
    <row r="122" spans="1:12" ht="21.75" customHeight="1">
      <c r="A122" s="41" t="s">
        <v>270</v>
      </c>
      <c r="F122" s="18"/>
      <c r="G122" s="18"/>
      <c r="H122" s="18"/>
      <c r="I122" s="18"/>
      <c r="K122" s="18"/>
    </row>
    <row r="123" spans="1:12" ht="21.75" customHeight="1">
      <c r="A123" s="41"/>
      <c r="B123" s="17" t="s">
        <v>271</v>
      </c>
      <c r="F123" s="18">
        <v>505210</v>
      </c>
      <c r="G123" s="18"/>
      <c r="H123" s="18">
        <v>275766</v>
      </c>
      <c r="I123" s="18"/>
      <c r="J123" s="18">
        <v>0</v>
      </c>
      <c r="K123" s="18"/>
      <c r="L123" s="18">
        <v>0</v>
      </c>
    </row>
    <row r="124" spans="1:12" ht="21.75" customHeight="1">
      <c r="A124" s="17" t="s">
        <v>272</v>
      </c>
      <c r="C124" s="41"/>
      <c r="D124" s="13"/>
      <c r="F124" s="18">
        <v>976468</v>
      </c>
      <c r="G124" s="42"/>
      <c r="H124" s="18">
        <v>270900</v>
      </c>
      <c r="I124" s="42"/>
      <c r="J124" s="18">
        <v>135252</v>
      </c>
      <c r="K124" s="18"/>
      <c r="L124" s="18">
        <v>0</v>
      </c>
    </row>
    <row r="125" spans="1:12" ht="21.75" customHeight="1">
      <c r="A125" s="17" t="s">
        <v>273</v>
      </c>
      <c r="C125" s="41"/>
      <c r="D125" s="13"/>
      <c r="F125" s="18">
        <v>0</v>
      </c>
      <c r="G125" s="42"/>
      <c r="H125" s="67">
        <v>47600</v>
      </c>
      <c r="I125" s="42"/>
      <c r="J125" s="18">
        <v>0</v>
      </c>
      <c r="K125" s="18"/>
      <c r="L125" s="18">
        <v>0</v>
      </c>
    </row>
    <row r="126" spans="1:12" ht="21.75" customHeight="1">
      <c r="A126" s="17" t="s">
        <v>274</v>
      </c>
      <c r="C126" s="41"/>
      <c r="D126" s="13"/>
      <c r="F126" s="18">
        <v>41719</v>
      </c>
      <c r="G126" s="42"/>
      <c r="H126" s="18">
        <v>0</v>
      </c>
      <c r="I126" s="42"/>
      <c r="J126" s="18">
        <v>0</v>
      </c>
      <c r="K126" s="18"/>
      <c r="L126" s="18">
        <v>0</v>
      </c>
    </row>
    <row r="127" spans="1:12" ht="21.75" customHeight="1">
      <c r="A127" s="17" t="s">
        <v>275</v>
      </c>
      <c r="C127" s="41"/>
      <c r="D127" s="13"/>
      <c r="F127" s="18">
        <v>2456</v>
      </c>
      <c r="G127" s="42"/>
      <c r="H127" s="18">
        <v>0</v>
      </c>
      <c r="I127" s="42"/>
      <c r="J127" s="18">
        <v>0</v>
      </c>
      <c r="K127" s="18"/>
      <c r="L127" s="18">
        <v>0</v>
      </c>
    </row>
    <row r="128" spans="1:12" ht="21.75" customHeight="1">
      <c r="C128" s="41"/>
      <c r="D128" s="13"/>
      <c r="F128" s="42"/>
      <c r="G128" s="42"/>
      <c r="H128" s="42"/>
      <c r="I128" s="42"/>
      <c r="J128" s="42"/>
      <c r="K128" s="18"/>
      <c r="L128" s="42"/>
    </row>
    <row r="129" spans="3:12" ht="21.75" customHeight="1">
      <c r="C129" s="41"/>
      <c r="D129" s="13"/>
      <c r="F129" s="42"/>
      <c r="G129" s="42"/>
      <c r="H129" s="42"/>
      <c r="I129" s="42"/>
      <c r="J129" s="42"/>
      <c r="K129" s="18"/>
      <c r="L129" s="42"/>
    </row>
    <row r="130" spans="3:12" ht="21.75" customHeight="1">
      <c r="C130" s="41"/>
      <c r="D130" s="13"/>
      <c r="F130" s="42"/>
      <c r="G130" s="42"/>
      <c r="H130" s="42"/>
      <c r="I130" s="42"/>
      <c r="J130" s="42"/>
      <c r="K130" s="18"/>
      <c r="L130" s="42"/>
    </row>
    <row r="131" spans="3:12" ht="21.75" customHeight="1">
      <c r="C131" s="41"/>
      <c r="D131" s="13"/>
      <c r="F131" s="42"/>
      <c r="G131" s="42"/>
      <c r="H131" s="42"/>
      <c r="I131" s="42"/>
      <c r="J131" s="42"/>
      <c r="K131" s="18"/>
      <c r="L131" s="42"/>
    </row>
    <row r="132" spans="3:12" ht="21.75" customHeight="1">
      <c r="C132" s="41"/>
      <c r="D132" s="13"/>
      <c r="F132" s="42"/>
      <c r="G132" s="42"/>
      <c r="H132" s="42"/>
      <c r="I132" s="42"/>
      <c r="J132" s="42"/>
      <c r="K132" s="18"/>
      <c r="L132" s="42"/>
    </row>
    <row r="133" spans="3:12" ht="21.75" customHeight="1">
      <c r="C133" s="41"/>
      <c r="D133" s="13"/>
      <c r="F133" s="42"/>
      <c r="G133" s="42"/>
      <c r="H133" s="42"/>
      <c r="I133" s="42"/>
      <c r="J133" s="42"/>
      <c r="K133" s="18"/>
      <c r="L133" s="42"/>
    </row>
    <row r="134" spans="3:12" ht="21.75" customHeight="1">
      <c r="C134" s="41"/>
      <c r="D134" s="13"/>
      <c r="F134" s="42"/>
      <c r="G134" s="42"/>
      <c r="H134" s="42"/>
      <c r="I134" s="42"/>
      <c r="J134" s="42"/>
      <c r="K134" s="18"/>
      <c r="L134" s="42"/>
    </row>
    <row r="135" spans="3:12" ht="21.75" customHeight="1">
      <c r="C135" s="41"/>
      <c r="D135" s="13"/>
      <c r="F135" s="42"/>
      <c r="G135" s="42"/>
      <c r="H135" s="42"/>
      <c r="I135" s="42"/>
      <c r="J135" s="42"/>
      <c r="K135" s="18"/>
      <c r="L135" s="42"/>
    </row>
    <row r="136" spans="3:12" ht="21.75" customHeight="1">
      <c r="C136" s="41"/>
      <c r="D136" s="13"/>
      <c r="F136" s="42"/>
      <c r="G136" s="42"/>
      <c r="H136" s="42"/>
      <c r="I136" s="42"/>
      <c r="J136" s="42"/>
      <c r="K136" s="18"/>
      <c r="L136" s="42"/>
    </row>
    <row r="137" spans="3:12" ht="21.75" customHeight="1">
      <c r="C137" s="41"/>
      <c r="D137" s="13"/>
      <c r="F137" s="42"/>
      <c r="G137" s="42"/>
      <c r="H137" s="42"/>
      <c r="I137" s="42"/>
      <c r="J137" s="42"/>
      <c r="K137" s="18"/>
      <c r="L137" s="42"/>
    </row>
    <row r="138" spans="3:12" ht="21.75" customHeight="1">
      <c r="C138" s="41"/>
      <c r="D138" s="13"/>
      <c r="F138" s="42"/>
      <c r="G138" s="42"/>
      <c r="H138" s="42"/>
      <c r="I138" s="42"/>
      <c r="J138" s="42"/>
      <c r="K138" s="18"/>
      <c r="L138" s="42"/>
    </row>
    <row r="139" spans="3:12" ht="21.75" customHeight="1">
      <c r="C139" s="41"/>
      <c r="D139" s="13"/>
      <c r="F139" s="42"/>
      <c r="G139" s="42"/>
      <c r="H139" s="42"/>
      <c r="I139" s="42"/>
      <c r="J139" s="42"/>
      <c r="K139" s="18"/>
      <c r="L139" s="42"/>
    </row>
    <row r="140" spans="3:12" ht="21.75" customHeight="1">
      <c r="C140" s="41"/>
      <c r="D140" s="13"/>
      <c r="F140" s="42"/>
      <c r="G140" s="42"/>
      <c r="H140" s="42"/>
      <c r="I140" s="42"/>
      <c r="J140" s="42"/>
      <c r="K140" s="18"/>
      <c r="L140" s="42"/>
    </row>
    <row r="141" spans="3:12" ht="21.75" customHeight="1">
      <c r="C141" s="41"/>
      <c r="D141" s="13"/>
      <c r="F141" s="42"/>
      <c r="G141" s="42"/>
      <c r="H141" s="42"/>
      <c r="I141" s="42"/>
      <c r="J141" s="42"/>
      <c r="K141" s="18"/>
      <c r="L141" s="42"/>
    </row>
    <row r="142" spans="3:12" ht="21.75" customHeight="1">
      <c r="C142" s="41"/>
      <c r="D142" s="13"/>
      <c r="F142" s="42"/>
      <c r="G142" s="42"/>
      <c r="H142" s="42"/>
      <c r="I142" s="42"/>
      <c r="J142" s="42"/>
      <c r="K142" s="18"/>
      <c r="L142" s="42"/>
    </row>
    <row r="143" spans="3:12" ht="21.75" customHeight="1">
      <c r="C143" s="41"/>
      <c r="D143" s="13"/>
      <c r="F143" s="42"/>
      <c r="G143" s="42"/>
      <c r="H143" s="42"/>
      <c r="I143" s="42"/>
      <c r="J143" s="42"/>
      <c r="K143" s="18"/>
      <c r="L143" s="42"/>
    </row>
    <row r="144" spans="3:12" ht="21.75" customHeight="1">
      <c r="C144" s="41"/>
      <c r="D144" s="13"/>
      <c r="F144" s="42"/>
      <c r="G144" s="42"/>
      <c r="H144" s="42"/>
      <c r="I144" s="42"/>
      <c r="J144" s="42"/>
      <c r="K144" s="18"/>
      <c r="L144" s="42"/>
    </row>
    <row r="145" spans="1:12" ht="21.75" customHeight="1">
      <c r="C145" s="41"/>
      <c r="D145" s="13"/>
      <c r="F145" s="42"/>
      <c r="G145" s="42"/>
      <c r="H145" s="42"/>
      <c r="I145" s="42"/>
      <c r="J145" s="42"/>
      <c r="K145" s="18"/>
      <c r="L145" s="42"/>
    </row>
    <row r="146" spans="1:12" ht="21.75" customHeight="1">
      <c r="C146" s="41"/>
      <c r="D146" s="13"/>
      <c r="F146" s="42"/>
      <c r="G146" s="42"/>
      <c r="H146" s="42"/>
      <c r="I146" s="42"/>
      <c r="J146" s="42"/>
      <c r="K146" s="18"/>
      <c r="L146" s="42"/>
    </row>
    <row r="147" spans="1:12" ht="21.75" customHeight="1">
      <c r="C147" s="41"/>
      <c r="D147" s="13"/>
      <c r="F147" s="42"/>
      <c r="G147" s="42"/>
      <c r="H147" s="42"/>
      <c r="I147" s="42"/>
      <c r="J147" s="42"/>
      <c r="K147" s="18"/>
      <c r="L147" s="42"/>
    </row>
    <row r="148" spans="1:12" ht="21.75" customHeight="1">
      <c r="C148" s="41"/>
      <c r="D148" s="13"/>
      <c r="F148" s="42"/>
      <c r="G148" s="42"/>
      <c r="H148" s="42"/>
      <c r="I148" s="42"/>
      <c r="J148" s="42"/>
      <c r="K148" s="18"/>
      <c r="L148" s="42"/>
    </row>
    <row r="149" spans="1:12" ht="21.75" customHeight="1">
      <c r="C149" s="41"/>
      <c r="D149" s="13"/>
      <c r="F149" s="42"/>
      <c r="G149" s="42"/>
      <c r="H149" s="42"/>
      <c r="I149" s="42"/>
      <c r="J149" s="42"/>
      <c r="K149" s="18"/>
      <c r="L149" s="42"/>
    </row>
    <row r="150" spans="1:12" ht="29.25" customHeight="1">
      <c r="C150" s="41"/>
      <c r="D150" s="13"/>
      <c r="F150" s="42"/>
      <c r="G150" s="42"/>
      <c r="H150" s="42"/>
      <c r="I150" s="42"/>
      <c r="J150" s="42"/>
      <c r="K150" s="18"/>
      <c r="L150" s="42"/>
    </row>
    <row r="151" spans="1:12" ht="24.75" customHeight="1">
      <c r="C151" s="41"/>
      <c r="D151" s="13"/>
      <c r="F151" s="42"/>
      <c r="G151" s="42"/>
      <c r="H151" s="42"/>
      <c r="I151" s="42"/>
      <c r="J151" s="42"/>
      <c r="K151" s="18"/>
      <c r="L151" s="42"/>
    </row>
    <row r="152" spans="1:12" ht="24.75" customHeight="1">
      <c r="C152" s="41"/>
      <c r="D152" s="13"/>
      <c r="F152" s="42"/>
      <c r="G152" s="42"/>
      <c r="H152" s="42"/>
      <c r="I152" s="42"/>
      <c r="J152" s="42"/>
      <c r="K152" s="18"/>
      <c r="L152" s="42"/>
    </row>
    <row r="153" spans="1:12" ht="25.5" customHeight="1">
      <c r="C153" s="41"/>
      <c r="D153" s="13"/>
      <c r="F153" s="42"/>
      <c r="G153" s="42"/>
      <c r="H153" s="42"/>
      <c r="I153" s="42"/>
      <c r="J153" s="42"/>
      <c r="K153" s="18"/>
      <c r="L153" s="42"/>
    </row>
    <row r="154" spans="1:12" ht="30.75" customHeight="1">
      <c r="C154" s="41"/>
      <c r="D154" s="13"/>
      <c r="F154" s="42"/>
      <c r="G154" s="42"/>
      <c r="H154" s="42"/>
      <c r="I154" s="42"/>
      <c r="J154" s="42"/>
      <c r="K154" s="18"/>
      <c r="L154" s="42"/>
    </row>
    <row r="155" spans="1:12" ht="21.95" customHeight="1">
      <c r="A155" s="32" t="str">
        <f>A52</f>
        <v>หมายเหตุประกอบข้อมูลทางการเงินเป็นส่วนหนึ่งของข้อมูลทางการเงินระหว่างกาลนี้</v>
      </c>
      <c r="B155" s="32"/>
      <c r="C155" s="32"/>
      <c r="D155" s="34"/>
      <c r="E155" s="34"/>
      <c r="F155" s="35"/>
      <c r="G155" s="35"/>
      <c r="H155" s="35"/>
      <c r="I155" s="35"/>
      <c r="J155" s="31"/>
      <c r="K155" s="35"/>
      <c r="L155" s="31"/>
    </row>
  </sheetData>
  <mergeCells count="6">
    <mergeCell ref="F5:H5"/>
    <mergeCell ref="J5:L5"/>
    <mergeCell ref="F57:H57"/>
    <mergeCell ref="J57:L57"/>
    <mergeCell ref="F113:H113"/>
    <mergeCell ref="J113:L113"/>
  </mergeCells>
  <pageMargins left="0.8" right="0.5" top="0.5" bottom="0.6" header="0.49" footer="0.4"/>
  <pageSetup paperSize="9" scale="77" firstPageNumber="11" fitToHeight="0" orientation="portrait" useFirstPageNumber="1" horizontalDpi="1200" verticalDpi="1200" r:id="rId1"/>
  <headerFooter>
    <oddFooter>&amp;R&amp;"Browallia New,Regular"&amp;13&amp;P</oddFooter>
  </headerFooter>
  <rowBreaks count="2" manualBreakCount="2">
    <brk id="52" max="16383" man="1"/>
    <brk id="10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2-4</vt:lpstr>
      <vt:lpstr>5-6 (single step) 3m</vt:lpstr>
      <vt:lpstr>7-8 (single step) 6m</vt:lpstr>
      <vt:lpstr>9</vt:lpstr>
      <vt:lpstr>10</vt:lpstr>
      <vt:lpstr>11-13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Napatsorn Ratwiwattanapong</dc:creator>
  <cp:keywords/>
  <dc:description/>
  <cp:lastModifiedBy>Arphatcha Thaitrong (TH)</cp:lastModifiedBy>
  <cp:revision/>
  <cp:lastPrinted>2025-08-11T09:33:17Z</cp:lastPrinted>
  <dcterms:created xsi:type="dcterms:W3CDTF">2022-04-29T16:15:23Z</dcterms:created>
  <dcterms:modified xsi:type="dcterms:W3CDTF">2025-08-11T09:35:12Z</dcterms:modified>
  <cp:category/>
  <cp:contentStatus/>
</cp:coreProperties>
</file>